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7" rupBuild="14420"/>
  <workbookPr/>
  <mc:AlternateContent xmlns:mc="http://schemas.openxmlformats.org/markup-compatibility/2006">
    <mc:Choice Requires="x15">
      <x15ac:absPath xmlns:x15ac="http://schemas.microsoft.com/office/spreadsheetml/2010/11/ac" url="Z:\09. KONSOLIDACIJA i NACIONALNE MANJINE\2022\31.12.2022\"/>
    </mc:Choice>
  </mc:AlternateContent>
  <workbookProtection workbookAlgorithmName="SHA-512" workbookHashValue="k+m+Sr6oi0PR+gvrZdxhIPEu8Y7urG9+OEvjrXg+TQuQgqbHcIsTvKRvH+eii7P6aizbILjR1BZwxy7p6VJYug==" workbookSaltValue="d65K3IXL9Vyvsi1SNUfx4A==" workbookSpinCount="100000" lockStructure="1"/>
  <bookViews>
    <workbookView xWindow="0" yWindow="0" windowWidth="28425" windowHeight="11565"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62913"/>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G290" i="9"/>
  <c r="F290" i="9"/>
  <c r="E290" i="9"/>
  <c r="B290" i="9" s="1"/>
  <c r="F289" i="9"/>
  <c r="H288" i="9"/>
  <c r="G288" i="9"/>
  <c r="E288" i="9" s="1"/>
  <c r="B288" i="9" s="1"/>
  <c r="F288" i="9"/>
  <c r="F287" i="9"/>
  <c r="F286" i="9"/>
  <c r="H285" i="9"/>
  <c r="G285" i="9"/>
  <c r="F285" i="9"/>
  <c r="E285" i="9"/>
  <c r="B285" i="9" s="1"/>
  <c r="H284" i="9"/>
  <c r="G284" i="9"/>
  <c r="E284" i="9" s="1"/>
  <c r="B284" i="9" s="1"/>
  <c r="F284" i="9"/>
  <c r="H283" i="9"/>
  <c r="G283" i="9"/>
  <c r="F283" i="9"/>
  <c r="F282" i="9"/>
  <c r="H281" i="9"/>
  <c r="E281" i="9" s="1"/>
  <c r="B281" i="9" s="1"/>
  <c r="G281" i="9"/>
  <c r="F281" i="9"/>
  <c r="H280" i="9"/>
  <c r="E280" i="9" s="1"/>
  <c r="B280" i="9" s="1"/>
  <c r="G280" i="9"/>
  <c r="F280" i="9"/>
  <c r="F275" i="9" s="1"/>
  <c r="H279" i="9"/>
  <c r="G279" i="9"/>
  <c r="F279" i="9"/>
  <c r="F278" i="9"/>
  <c r="F277" i="9"/>
  <c r="F276" i="9"/>
  <c r="L274" i="9"/>
  <c r="F274" i="9" s="1"/>
  <c r="H274" i="9"/>
  <c r="I273" i="9"/>
  <c r="E273" i="9" s="1"/>
  <c r="B273" i="9" s="1"/>
  <c r="H273" i="9"/>
  <c r="F273" i="9"/>
  <c r="E272" i="9"/>
  <c r="M271" i="9"/>
  <c r="L271" i="9"/>
  <c r="F271" i="9" s="1"/>
  <c r="E271" i="9"/>
  <c r="M270" i="9"/>
  <c r="L270" i="9"/>
  <c r="E270" i="9"/>
  <c r="M269" i="9"/>
  <c r="L269" i="9"/>
  <c r="F269" i="9" s="1"/>
  <c r="E269" i="9"/>
  <c r="B269" i="9" s="1"/>
  <c r="M268" i="9"/>
  <c r="L268" i="9"/>
  <c r="F268" i="9"/>
  <c r="E268" i="9"/>
  <c r="B268" i="9" s="1"/>
  <c r="M267" i="9"/>
  <c r="L267" i="9"/>
  <c r="F267" i="9" s="1"/>
  <c r="B267" i="9" s="1"/>
  <c r="E267" i="9"/>
  <c r="M266" i="9"/>
  <c r="L266" i="9"/>
  <c r="E266" i="9"/>
  <c r="M265" i="9"/>
  <c r="L265" i="9"/>
  <c r="F265" i="9" s="1"/>
  <c r="E265" i="9"/>
  <c r="B265" i="9" s="1"/>
  <c r="M264" i="9"/>
  <c r="L264" i="9"/>
  <c r="F264" i="9"/>
  <c r="E264" i="9"/>
  <c r="B264" i="9" s="1"/>
  <c r="M263" i="9"/>
  <c r="L263" i="9"/>
  <c r="F263" i="9" s="1"/>
  <c r="E263" i="9"/>
  <c r="M262" i="9"/>
  <c r="L262" i="9"/>
  <c r="E262" i="9"/>
  <c r="M261" i="9"/>
  <c r="L261" i="9"/>
  <c r="F261" i="9" s="1"/>
  <c r="E261" i="9"/>
  <c r="B261" i="9" s="1"/>
  <c r="M260" i="9"/>
  <c r="L260" i="9"/>
  <c r="F260" i="9"/>
  <c r="E260" i="9"/>
  <c r="B260" i="9" s="1"/>
  <c r="M259" i="9"/>
  <c r="L259" i="9"/>
  <c r="F259" i="9" s="1"/>
  <c r="E259" i="9"/>
  <c r="M258" i="9"/>
  <c r="L258" i="9"/>
  <c r="E258" i="9"/>
  <c r="M257" i="9"/>
  <c r="L257" i="9"/>
  <c r="F257" i="9" s="1"/>
  <c r="E257" i="9"/>
  <c r="B257" i="9" s="1"/>
  <c r="M256" i="9"/>
  <c r="L256" i="9"/>
  <c r="F256" i="9"/>
  <c r="E256" i="9"/>
  <c r="B256" i="9" s="1"/>
  <c r="M255" i="9"/>
  <c r="L255" i="9"/>
  <c r="F255" i="9" s="1"/>
  <c r="E255" i="9"/>
  <c r="M254" i="9"/>
  <c r="L254" i="9"/>
  <c r="E254" i="9"/>
  <c r="M253" i="9"/>
  <c r="L253" i="9"/>
  <c r="F253" i="9" s="1"/>
  <c r="E253" i="9"/>
  <c r="B253" i="9" s="1"/>
  <c r="M252" i="9"/>
  <c r="L252" i="9"/>
  <c r="F252" i="9"/>
  <c r="E252" i="9"/>
  <c r="B252" i="9" s="1"/>
  <c r="M251" i="9"/>
  <c r="L251" i="9"/>
  <c r="F251" i="9" s="1"/>
  <c r="B251" i="9" s="1"/>
  <c r="E251" i="9"/>
  <c r="M250" i="9"/>
  <c r="L250" i="9"/>
  <c r="E250" i="9"/>
  <c r="M249" i="9"/>
  <c r="F249" i="9" s="1"/>
  <c r="L249" i="9"/>
  <c r="E249" i="9"/>
  <c r="M248" i="9"/>
  <c r="L248" i="9"/>
  <c r="F248" i="9"/>
  <c r="E248" i="9"/>
  <c r="B248" i="9" s="1"/>
  <c r="M247" i="9"/>
  <c r="L247" i="9"/>
  <c r="F247" i="9" s="1"/>
  <c r="B247" i="9" s="1"/>
  <c r="E247" i="9"/>
  <c r="M246" i="9"/>
  <c r="L246" i="9"/>
  <c r="E246" i="9"/>
  <c r="M245" i="9"/>
  <c r="F245" i="9" s="1"/>
  <c r="L245" i="9"/>
  <c r="E245" i="9"/>
  <c r="B245" i="9" s="1"/>
  <c r="M244" i="9"/>
  <c r="L244" i="9"/>
  <c r="F244" i="9"/>
  <c r="E244" i="9"/>
  <c r="B244" i="9" s="1"/>
  <c r="M243" i="9"/>
  <c r="L243" i="9"/>
  <c r="F243" i="9" s="1"/>
  <c r="B243" i="9" s="1"/>
  <c r="E243" i="9"/>
  <c r="M242" i="9"/>
  <c r="L242" i="9"/>
  <c r="E242" i="9"/>
  <c r="M241" i="9"/>
  <c r="F241" i="9" s="1"/>
  <c r="L241" i="9"/>
  <c r="E241" i="9"/>
  <c r="M240" i="9"/>
  <c r="L240" i="9"/>
  <c r="F240" i="9"/>
  <c r="E240" i="9"/>
  <c r="B240" i="9" s="1"/>
  <c r="M239" i="9"/>
  <c r="L239" i="9"/>
  <c r="F239" i="9" s="1"/>
  <c r="E239" i="9"/>
  <c r="M238" i="9"/>
  <c r="L238" i="9"/>
  <c r="E238" i="9"/>
  <c r="M237" i="9"/>
  <c r="L237" i="9"/>
  <c r="F237" i="9" s="1"/>
  <c r="E237" i="9"/>
  <c r="B237" i="9" s="1"/>
  <c r="M236" i="9"/>
  <c r="L236" i="9"/>
  <c r="F236" i="9"/>
  <c r="E236" i="9"/>
  <c r="B236" i="9" s="1"/>
  <c r="M235" i="9"/>
  <c r="L235" i="9"/>
  <c r="F235" i="9" s="1"/>
  <c r="B235" i="9" s="1"/>
  <c r="E235" i="9"/>
  <c r="M234" i="9"/>
  <c r="L234" i="9"/>
  <c r="E234" i="9"/>
  <c r="M233" i="9"/>
  <c r="L233" i="9"/>
  <c r="F233" i="9" s="1"/>
  <c r="E233" i="9"/>
  <c r="B233" i="9" s="1"/>
  <c r="M232" i="9"/>
  <c r="L232" i="9"/>
  <c r="F232" i="9"/>
  <c r="E232" i="9"/>
  <c r="B232" i="9" s="1"/>
  <c r="M231" i="9"/>
  <c r="L231" i="9"/>
  <c r="F231" i="9" s="1"/>
  <c r="E231" i="9"/>
  <c r="M230" i="9"/>
  <c r="L230" i="9"/>
  <c r="E230" i="9"/>
  <c r="M229" i="9"/>
  <c r="L229" i="9"/>
  <c r="F229" i="9" s="1"/>
  <c r="E229" i="9"/>
  <c r="B229" i="9" s="1"/>
  <c r="M228" i="9"/>
  <c r="L228" i="9"/>
  <c r="F228" i="9"/>
  <c r="E228" i="9"/>
  <c r="B228" i="9" s="1"/>
  <c r="M227" i="9"/>
  <c r="L227" i="9"/>
  <c r="F227" i="9" s="1"/>
  <c r="E227" i="9"/>
  <c r="M226" i="9"/>
  <c r="L226" i="9"/>
  <c r="E226" i="9"/>
  <c r="H225" i="9"/>
  <c r="G225" i="9"/>
  <c r="F225" i="9"/>
  <c r="E225" i="9"/>
  <c r="B225" i="9" s="1"/>
  <c r="M224" i="9"/>
  <c r="L224" i="9"/>
  <c r="F224" i="9"/>
  <c r="E224" i="9"/>
  <c r="M223" i="9"/>
  <c r="L223" i="9"/>
  <c r="F223" i="9" s="1"/>
  <c r="E223" i="9"/>
  <c r="B223" i="9" s="1"/>
  <c r="M222" i="9"/>
  <c r="L222" i="9"/>
  <c r="F222" i="9" s="1"/>
  <c r="B222" i="9" s="1"/>
  <c r="E222" i="9"/>
  <c r="M221" i="9"/>
  <c r="L221" i="9"/>
  <c r="F221" i="9" s="1"/>
  <c r="E221" i="9"/>
  <c r="M220" i="9"/>
  <c r="L220" i="9"/>
  <c r="F220" i="9"/>
  <c r="E220" i="9"/>
  <c r="M219" i="9"/>
  <c r="L219" i="9"/>
  <c r="F219" i="9" s="1"/>
  <c r="B219" i="9" s="1"/>
  <c r="E219" i="9"/>
  <c r="M218" i="9"/>
  <c r="L218" i="9"/>
  <c r="F218" i="9" s="1"/>
  <c r="E218" i="9"/>
  <c r="B218" i="9"/>
  <c r="M217" i="9"/>
  <c r="L217" i="9"/>
  <c r="F217" i="9" s="1"/>
  <c r="E217" i="9"/>
  <c r="B217" i="9"/>
  <c r="M216" i="9"/>
  <c r="L216" i="9"/>
  <c r="F216" i="9" s="1"/>
  <c r="E216" i="9"/>
  <c r="M215" i="9"/>
  <c r="L215" i="9"/>
  <c r="F215" i="9" s="1"/>
  <c r="E215" i="9"/>
  <c r="M214" i="9"/>
  <c r="L214" i="9"/>
  <c r="E214" i="9"/>
  <c r="M213" i="9"/>
  <c r="L213" i="9"/>
  <c r="F213" i="9" s="1"/>
  <c r="E213" i="9"/>
  <c r="B213" i="9"/>
  <c r="E212" i="9"/>
  <c r="F211" i="9"/>
  <c r="F210" i="9"/>
  <c r="F209" i="9"/>
  <c r="F208" i="9"/>
  <c r="F207" i="9"/>
  <c r="F206" i="9"/>
  <c r="F205" i="9"/>
  <c r="F204" i="9"/>
  <c r="F203" i="9"/>
  <c r="F202" i="9"/>
  <c r="F201" i="9"/>
  <c r="F200" i="9"/>
  <c r="F199" i="9"/>
  <c r="F198" i="9"/>
  <c r="F197" i="9"/>
  <c r="F196" i="9"/>
  <c r="F195" i="9"/>
  <c r="F194" i="9"/>
  <c r="F193" i="9"/>
  <c r="F192" i="9"/>
  <c r="F190" i="9"/>
  <c r="F189" i="9"/>
  <c r="F188" i="9"/>
  <c r="F187" i="9"/>
  <c r="F186" i="9"/>
  <c r="F185" i="9"/>
  <c r="F184" i="9"/>
  <c r="F183" i="9"/>
  <c r="F182" i="9"/>
  <c r="F181" i="9"/>
  <c r="F180" i="9"/>
  <c r="F179" i="9"/>
  <c r="F178" i="9"/>
  <c r="F177" i="9"/>
  <c r="F176" i="9"/>
  <c r="F175" i="9"/>
  <c r="F174" i="9"/>
  <c r="F173" i="9"/>
  <c r="F172" i="9"/>
  <c r="F171" i="9"/>
  <c r="F170" i="9"/>
  <c r="F169" i="9"/>
  <c r="F168" i="9"/>
  <c r="F167" i="9"/>
  <c r="F166" i="9"/>
  <c r="F165" i="9"/>
  <c r="F164" i="9"/>
  <c r="F163" i="9"/>
  <c r="F162" i="9"/>
  <c r="F161" i="9"/>
  <c r="F160" i="9"/>
  <c r="H159" i="9"/>
  <c r="G159" i="9"/>
  <c r="E159" i="9" s="1"/>
  <c r="B159" i="9" s="1"/>
  <c r="F159" i="9"/>
  <c r="H158" i="9"/>
  <c r="E158" i="9" s="1"/>
  <c r="B158" i="9" s="1"/>
  <c r="G158" i="9"/>
  <c r="F158" i="9"/>
  <c r="H157" i="9"/>
  <c r="G157" i="9"/>
  <c r="F157" i="9"/>
  <c r="E157" i="9"/>
  <c r="B157" i="9" s="1"/>
  <c r="H156" i="9"/>
  <c r="G156" i="9"/>
  <c r="E156" i="9" s="1"/>
  <c r="F156" i="9"/>
  <c r="H155" i="9"/>
  <c r="G155" i="9"/>
  <c r="E155" i="9" s="1"/>
  <c r="B155" i="9" s="1"/>
  <c r="F155" i="9"/>
  <c r="H154" i="9"/>
  <c r="E154" i="9" s="1"/>
  <c r="B154" i="9" s="1"/>
  <c r="G154" i="9"/>
  <c r="F154" i="9"/>
  <c r="H153" i="9"/>
  <c r="G153" i="9"/>
  <c r="F153" i="9"/>
  <c r="E153" i="9"/>
  <c r="B153" i="9" s="1"/>
  <c r="H152" i="9"/>
  <c r="G152" i="9"/>
  <c r="E152" i="9" s="1"/>
  <c r="F152" i="9"/>
  <c r="H151" i="9"/>
  <c r="G151" i="9"/>
  <c r="E151" i="9" s="1"/>
  <c r="B151" i="9" s="1"/>
  <c r="F151" i="9"/>
  <c r="H150" i="9"/>
  <c r="E150" i="9" s="1"/>
  <c r="B150" i="9" s="1"/>
  <c r="G150" i="9"/>
  <c r="F150" i="9"/>
  <c r="H149" i="9"/>
  <c r="G149" i="9"/>
  <c r="F149" i="9"/>
  <c r="E149" i="9"/>
  <c r="B149" i="9" s="1"/>
  <c r="H148" i="9"/>
  <c r="G148" i="9"/>
  <c r="E148" i="9" s="1"/>
  <c r="F148" i="9"/>
  <c r="H147" i="9"/>
  <c r="G147" i="9"/>
  <c r="E147" i="9" s="1"/>
  <c r="B147" i="9" s="1"/>
  <c r="F147" i="9"/>
  <c r="H146" i="9"/>
  <c r="E146" i="9" s="1"/>
  <c r="B146" i="9" s="1"/>
  <c r="G146" i="9"/>
  <c r="F146" i="9"/>
  <c r="H145" i="9"/>
  <c r="G145" i="9"/>
  <c r="F145" i="9"/>
  <c r="E145" i="9"/>
  <c r="B145" i="9" s="1"/>
  <c r="H144" i="9"/>
  <c r="E144" i="9" s="1"/>
  <c r="B144" i="9" s="1"/>
  <c r="G144" i="9"/>
  <c r="F144" i="9"/>
  <c r="H143" i="9"/>
  <c r="G143" i="9"/>
  <c r="E143" i="9" s="1"/>
  <c r="B143" i="9" s="1"/>
  <c r="F143" i="9"/>
  <c r="F142" i="9"/>
  <c r="H141" i="9"/>
  <c r="G141" i="9"/>
  <c r="F141" i="9"/>
  <c r="E141" i="9"/>
  <c r="B141" i="9" s="1"/>
  <c r="H140" i="9"/>
  <c r="G140" i="9"/>
  <c r="E140" i="9" s="1"/>
  <c r="B140" i="9" s="1"/>
  <c r="F140" i="9"/>
  <c r="H139" i="9"/>
  <c r="G139" i="9"/>
  <c r="E139" i="9" s="1"/>
  <c r="B139" i="9" s="1"/>
  <c r="F139" i="9"/>
  <c r="H138" i="9"/>
  <c r="E138" i="9" s="1"/>
  <c r="G138" i="9"/>
  <c r="F138" i="9"/>
  <c r="B138" i="9"/>
  <c r="H137" i="9"/>
  <c r="G137" i="9"/>
  <c r="F137" i="9"/>
  <c r="E137" i="9"/>
  <c r="B137" i="9" s="1"/>
  <c r="H136" i="9"/>
  <c r="G136" i="9"/>
  <c r="E136" i="9" s="1"/>
  <c r="B136" i="9" s="1"/>
  <c r="F136" i="9"/>
  <c r="H135" i="9"/>
  <c r="G135" i="9"/>
  <c r="E135" i="9" s="1"/>
  <c r="B135" i="9" s="1"/>
  <c r="F135" i="9"/>
  <c r="H134" i="9"/>
  <c r="E134" i="9" s="1"/>
  <c r="G134" i="9"/>
  <c r="F134" i="9"/>
  <c r="B134" i="9"/>
  <c r="H133" i="9"/>
  <c r="G133" i="9"/>
  <c r="F133" i="9"/>
  <c r="E133" i="9"/>
  <c r="B133" i="9" s="1"/>
  <c r="H132" i="9"/>
  <c r="G132" i="9"/>
  <c r="E132" i="9" s="1"/>
  <c r="B132" i="9" s="1"/>
  <c r="F132" i="9"/>
  <c r="H131" i="9"/>
  <c r="G131" i="9"/>
  <c r="E131" i="9" s="1"/>
  <c r="B131" i="9" s="1"/>
  <c r="F131" i="9"/>
  <c r="H130" i="9"/>
  <c r="E130" i="9" s="1"/>
  <c r="G130" i="9"/>
  <c r="F130" i="9"/>
  <c r="B130" i="9"/>
  <c r="H129" i="9"/>
  <c r="G129" i="9"/>
  <c r="F129" i="9"/>
  <c r="E129" i="9"/>
  <c r="B129" i="9" s="1"/>
  <c r="H128" i="9"/>
  <c r="G128" i="9"/>
  <c r="E128" i="9" s="1"/>
  <c r="B128" i="9" s="1"/>
  <c r="F128" i="9"/>
  <c r="H127" i="9"/>
  <c r="G127" i="9"/>
  <c r="E127" i="9" s="1"/>
  <c r="B127" i="9" s="1"/>
  <c r="F127" i="9"/>
  <c r="H126" i="9"/>
  <c r="E126" i="9" s="1"/>
  <c r="G126" i="9"/>
  <c r="F126" i="9"/>
  <c r="B126" i="9"/>
  <c r="H125" i="9"/>
  <c r="G125" i="9"/>
  <c r="F125" i="9"/>
  <c r="E125" i="9"/>
  <c r="B125" i="9" s="1"/>
  <c r="H124" i="9"/>
  <c r="G124" i="9"/>
  <c r="E124" i="9" s="1"/>
  <c r="B124" i="9" s="1"/>
  <c r="F124" i="9"/>
  <c r="H123" i="9"/>
  <c r="G123" i="9"/>
  <c r="E123" i="9" s="1"/>
  <c r="B123" i="9" s="1"/>
  <c r="F123" i="9"/>
  <c r="H122" i="9"/>
  <c r="E122" i="9" s="1"/>
  <c r="G122" i="9"/>
  <c r="F122" i="9"/>
  <c r="B122" i="9"/>
  <c r="H121" i="9"/>
  <c r="G121" i="9"/>
  <c r="F121" i="9"/>
  <c r="E121" i="9"/>
  <c r="B121" i="9" s="1"/>
  <c r="H120" i="9"/>
  <c r="G120" i="9"/>
  <c r="E120" i="9" s="1"/>
  <c r="B120" i="9" s="1"/>
  <c r="F120" i="9"/>
  <c r="H119" i="9"/>
  <c r="G119" i="9"/>
  <c r="E119" i="9" s="1"/>
  <c r="B119" i="9" s="1"/>
  <c r="F119" i="9"/>
  <c r="H118" i="9"/>
  <c r="E118" i="9" s="1"/>
  <c r="G118" i="9"/>
  <c r="F118" i="9"/>
  <c r="B118" i="9"/>
  <c r="H117" i="9"/>
  <c r="G117" i="9"/>
  <c r="F117" i="9"/>
  <c r="E117" i="9"/>
  <c r="B117" i="9" s="1"/>
  <c r="H116" i="9"/>
  <c r="G116" i="9"/>
  <c r="E116" i="9" s="1"/>
  <c r="B116" i="9" s="1"/>
  <c r="F116" i="9"/>
  <c r="H115" i="9"/>
  <c r="G115" i="9"/>
  <c r="E115" i="9" s="1"/>
  <c r="B115" i="9" s="1"/>
  <c r="F115" i="9"/>
  <c r="H114" i="9"/>
  <c r="E114" i="9" s="1"/>
  <c r="G114" i="9"/>
  <c r="F114" i="9"/>
  <c r="B114" i="9"/>
  <c r="H113" i="9"/>
  <c r="G113" i="9"/>
  <c r="F113" i="9"/>
  <c r="E113" i="9"/>
  <c r="B113" i="9" s="1"/>
  <c r="H112" i="9"/>
  <c r="G112" i="9"/>
  <c r="E112" i="9" s="1"/>
  <c r="B112" i="9" s="1"/>
  <c r="F112" i="9"/>
  <c r="H111" i="9"/>
  <c r="G111" i="9"/>
  <c r="E111" i="9" s="1"/>
  <c r="B111" i="9" s="1"/>
  <c r="F111" i="9"/>
  <c r="H110" i="9"/>
  <c r="E110" i="9" s="1"/>
  <c r="G110" i="9"/>
  <c r="F110" i="9"/>
  <c r="B110" i="9"/>
  <c r="H109" i="9"/>
  <c r="G109" i="9"/>
  <c r="F109" i="9"/>
  <c r="E109" i="9"/>
  <c r="B109" i="9" s="1"/>
  <c r="H108" i="9"/>
  <c r="G108" i="9"/>
  <c r="E108" i="9" s="1"/>
  <c r="B108" i="9" s="1"/>
  <c r="F108" i="9"/>
  <c r="H107" i="9"/>
  <c r="G107" i="9"/>
  <c r="E107" i="9" s="1"/>
  <c r="B107" i="9" s="1"/>
  <c r="F107" i="9"/>
  <c r="H106" i="9"/>
  <c r="E106" i="9" s="1"/>
  <c r="G106" i="9"/>
  <c r="F106" i="9"/>
  <c r="B106" i="9"/>
  <c r="H105" i="9"/>
  <c r="G105" i="9"/>
  <c r="F105" i="9"/>
  <c r="E105" i="9"/>
  <c r="B105" i="9" s="1"/>
  <c r="H104" i="9"/>
  <c r="G104" i="9"/>
  <c r="E104" i="9" s="1"/>
  <c r="B104" i="9" s="1"/>
  <c r="F104" i="9"/>
  <c r="H103" i="9"/>
  <c r="G103" i="9"/>
  <c r="E103" i="9" s="1"/>
  <c r="B103" i="9" s="1"/>
  <c r="F103" i="9"/>
  <c r="H102" i="9"/>
  <c r="E102" i="9" s="1"/>
  <c r="G102" i="9"/>
  <c r="F102" i="9"/>
  <c r="B102" i="9"/>
  <c r="H101" i="9"/>
  <c r="G101" i="9"/>
  <c r="E101" i="9" s="1"/>
  <c r="B101" i="9" s="1"/>
  <c r="F101" i="9"/>
  <c r="H100" i="9"/>
  <c r="G100" i="9"/>
  <c r="E100" i="9" s="1"/>
  <c r="B100" i="9" s="1"/>
  <c r="F100" i="9"/>
  <c r="H99" i="9"/>
  <c r="G99" i="9"/>
  <c r="E99" i="9" s="1"/>
  <c r="B99" i="9" s="1"/>
  <c r="F99" i="9"/>
  <c r="H98" i="9"/>
  <c r="E98" i="9" s="1"/>
  <c r="B98" i="9" s="1"/>
  <c r="G98" i="9"/>
  <c r="F98" i="9"/>
  <c r="H97" i="9"/>
  <c r="G97" i="9"/>
  <c r="F97" i="9"/>
  <c r="E97" i="9"/>
  <c r="B97" i="9" s="1"/>
  <c r="H96" i="9"/>
  <c r="G96" i="9"/>
  <c r="F96" i="9"/>
  <c r="E96" i="9"/>
  <c r="B96" i="9" s="1"/>
  <c r="H95" i="9"/>
  <c r="G95" i="9"/>
  <c r="E95" i="9" s="1"/>
  <c r="F95" i="9"/>
  <c r="H94" i="9"/>
  <c r="G94" i="9"/>
  <c r="E94" i="9" s="1"/>
  <c r="B94" i="9" s="1"/>
  <c r="F94" i="9"/>
  <c r="H93" i="9"/>
  <c r="E93" i="9" s="1"/>
  <c r="B93" i="9" s="1"/>
  <c r="G93" i="9"/>
  <c r="F93" i="9"/>
  <c r="H92" i="9"/>
  <c r="G92" i="9"/>
  <c r="F92" i="9"/>
  <c r="E92" i="9"/>
  <c r="B92" i="9" s="1"/>
  <c r="H91" i="9"/>
  <c r="G91" i="9"/>
  <c r="E91" i="9" s="1"/>
  <c r="F91" i="9"/>
  <c r="H90" i="9"/>
  <c r="G90" i="9"/>
  <c r="E90" i="9" s="1"/>
  <c r="B90" i="9" s="1"/>
  <c r="F90" i="9"/>
  <c r="H89" i="9"/>
  <c r="E89" i="9" s="1"/>
  <c r="B89" i="9" s="1"/>
  <c r="G89" i="9"/>
  <c r="F89" i="9"/>
  <c r="H88" i="9"/>
  <c r="G88" i="9"/>
  <c r="F88" i="9"/>
  <c r="E88" i="9"/>
  <c r="B88" i="9" s="1"/>
  <c r="H87" i="9"/>
  <c r="G87" i="9"/>
  <c r="E87" i="9" s="1"/>
  <c r="F87" i="9"/>
  <c r="H86" i="9"/>
  <c r="G86" i="9"/>
  <c r="E86" i="9" s="1"/>
  <c r="B86" i="9" s="1"/>
  <c r="F86" i="9"/>
  <c r="H85" i="9"/>
  <c r="E85" i="9" s="1"/>
  <c r="B85" i="9" s="1"/>
  <c r="G85" i="9"/>
  <c r="F85" i="9"/>
  <c r="H84" i="9"/>
  <c r="G84" i="9"/>
  <c r="F84" i="9"/>
  <c r="E84" i="9"/>
  <c r="B84" i="9" s="1"/>
  <c r="H83" i="9"/>
  <c r="G83" i="9"/>
  <c r="E83" i="9" s="1"/>
  <c r="F83" i="9"/>
  <c r="H82" i="9"/>
  <c r="G82" i="9"/>
  <c r="E82" i="9" s="1"/>
  <c r="B82" i="9" s="1"/>
  <c r="F82" i="9"/>
  <c r="H81" i="9"/>
  <c r="E81" i="9" s="1"/>
  <c r="B81" i="9" s="1"/>
  <c r="G81" i="9"/>
  <c r="F81" i="9"/>
  <c r="H80" i="9"/>
  <c r="G80" i="9"/>
  <c r="F80" i="9"/>
  <c r="E80" i="9"/>
  <c r="B80" i="9" s="1"/>
  <c r="H79" i="9"/>
  <c r="G79" i="9"/>
  <c r="E79" i="9" s="1"/>
  <c r="F79" i="9"/>
  <c r="H78" i="9"/>
  <c r="G78" i="9"/>
  <c r="E78" i="9" s="1"/>
  <c r="B78" i="9" s="1"/>
  <c r="F78" i="9"/>
  <c r="H77" i="9"/>
  <c r="E77" i="9" s="1"/>
  <c r="B77" i="9" s="1"/>
  <c r="G77" i="9"/>
  <c r="F77" i="9"/>
  <c r="H76" i="9"/>
  <c r="G76" i="9"/>
  <c r="F76" i="9"/>
  <c r="E76" i="9"/>
  <c r="B76" i="9" s="1"/>
  <c r="H75" i="9"/>
  <c r="G75" i="9"/>
  <c r="E75" i="9" s="1"/>
  <c r="F75" i="9"/>
  <c r="H74" i="9"/>
  <c r="G74" i="9"/>
  <c r="E74" i="9" s="1"/>
  <c r="B74" i="9" s="1"/>
  <c r="F74" i="9"/>
  <c r="H73" i="9"/>
  <c r="E73" i="9" s="1"/>
  <c r="B73" i="9" s="1"/>
  <c r="G73" i="9"/>
  <c r="F73" i="9"/>
  <c r="H72" i="9"/>
  <c r="G72" i="9"/>
  <c r="F72" i="9"/>
  <c r="E72" i="9"/>
  <c r="B72" i="9" s="1"/>
  <c r="H71" i="9"/>
  <c r="G71" i="9"/>
  <c r="E71" i="9" s="1"/>
  <c r="F71" i="9"/>
  <c r="H70" i="9"/>
  <c r="G70" i="9"/>
  <c r="E70" i="9" s="1"/>
  <c r="B70" i="9" s="1"/>
  <c r="F70" i="9"/>
  <c r="H69" i="9"/>
  <c r="E69" i="9" s="1"/>
  <c r="B69" i="9" s="1"/>
  <c r="G69" i="9"/>
  <c r="F69" i="9"/>
  <c r="H68" i="9"/>
  <c r="G68" i="9"/>
  <c r="F68" i="9"/>
  <c r="E68" i="9"/>
  <c r="B68" i="9" s="1"/>
  <c r="H67" i="9"/>
  <c r="G67" i="9"/>
  <c r="E67" i="9" s="1"/>
  <c r="F67" i="9"/>
  <c r="H66" i="9"/>
  <c r="G66" i="9"/>
  <c r="E66" i="9" s="1"/>
  <c r="B66" i="9" s="1"/>
  <c r="F66" i="9"/>
  <c r="H65" i="9"/>
  <c r="E65" i="9" s="1"/>
  <c r="B65" i="9" s="1"/>
  <c r="G65" i="9"/>
  <c r="F65" i="9"/>
  <c r="H64" i="9"/>
  <c r="G64" i="9"/>
  <c r="F64" i="9"/>
  <c r="E64" i="9"/>
  <c r="B64" i="9" s="1"/>
  <c r="H63" i="9"/>
  <c r="G63" i="9"/>
  <c r="E63" i="9" s="1"/>
  <c r="F63" i="9"/>
  <c r="H62" i="9"/>
  <c r="G62" i="9"/>
  <c r="E62" i="9" s="1"/>
  <c r="B62" i="9" s="1"/>
  <c r="F62" i="9"/>
  <c r="H61" i="9"/>
  <c r="E61" i="9" s="1"/>
  <c r="B61" i="9" s="1"/>
  <c r="G61" i="9"/>
  <c r="F61" i="9"/>
  <c r="H60" i="9"/>
  <c r="G60" i="9"/>
  <c r="F60" i="9"/>
  <c r="E60" i="9"/>
  <c r="B60" i="9" s="1"/>
  <c r="H59" i="9"/>
  <c r="G59" i="9"/>
  <c r="E59" i="9" s="1"/>
  <c r="F59" i="9"/>
  <c r="H58" i="9"/>
  <c r="G58" i="9"/>
  <c r="E58" i="9" s="1"/>
  <c r="B58" i="9" s="1"/>
  <c r="F58" i="9"/>
  <c r="H57" i="9"/>
  <c r="E57" i="9" s="1"/>
  <c r="B57" i="9" s="1"/>
  <c r="G57" i="9"/>
  <c r="F57" i="9"/>
  <c r="H56" i="9"/>
  <c r="G56" i="9"/>
  <c r="F56" i="9"/>
  <c r="E56" i="9"/>
  <c r="B56" i="9" s="1"/>
  <c r="H55" i="9"/>
  <c r="G55" i="9"/>
  <c r="E55" i="9" s="1"/>
  <c r="F55" i="9"/>
  <c r="H54" i="9"/>
  <c r="G54" i="9"/>
  <c r="E54" i="9" s="1"/>
  <c r="B54" i="9" s="1"/>
  <c r="F54" i="9"/>
  <c r="H53" i="9"/>
  <c r="E53" i="9" s="1"/>
  <c r="B53" i="9" s="1"/>
  <c r="G53" i="9"/>
  <c r="F53" i="9"/>
  <c r="H52" i="9"/>
  <c r="G52" i="9"/>
  <c r="F52" i="9"/>
  <c r="E52" i="9"/>
  <c r="B52" i="9" s="1"/>
  <c r="H51" i="9"/>
  <c r="G51" i="9"/>
  <c r="E51" i="9" s="1"/>
  <c r="F51" i="9"/>
  <c r="H50" i="9"/>
  <c r="G50" i="9"/>
  <c r="E50" i="9" s="1"/>
  <c r="B50" i="9" s="1"/>
  <c r="F50" i="9"/>
  <c r="H49" i="9"/>
  <c r="E49" i="9" s="1"/>
  <c r="B49" i="9" s="1"/>
  <c r="G49" i="9"/>
  <c r="F49" i="9"/>
  <c r="H48" i="9"/>
  <c r="G48" i="9"/>
  <c r="F48" i="9"/>
  <c r="E48" i="9"/>
  <c r="B48" i="9" s="1"/>
  <c r="H47" i="9"/>
  <c r="G47" i="9"/>
  <c r="E47" i="9" s="1"/>
  <c r="F47" i="9"/>
  <c r="H46" i="9"/>
  <c r="G46" i="9"/>
  <c r="E46" i="9" s="1"/>
  <c r="B46" i="9" s="1"/>
  <c r="F46" i="9"/>
  <c r="H45" i="9"/>
  <c r="E45" i="9" s="1"/>
  <c r="B45" i="9" s="1"/>
  <c r="G45" i="9"/>
  <c r="F45" i="9"/>
  <c r="H44" i="9"/>
  <c r="G44" i="9"/>
  <c r="F44" i="9"/>
  <c r="E44" i="9"/>
  <c r="B44" i="9" s="1"/>
  <c r="H43" i="9"/>
  <c r="G43" i="9"/>
  <c r="E43" i="9" s="1"/>
  <c r="F43" i="9"/>
  <c r="H42" i="9"/>
  <c r="G42" i="9"/>
  <c r="E42" i="9" s="1"/>
  <c r="B42" i="9" s="1"/>
  <c r="F42" i="9"/>
  <c r="H41" i="9"/>
  <c r="E41" i="9" s="1"/>
  <c r="B41" i="9" s="1"/>
  <c r="G41" i="9"/>
  <c r="F41" i="9"/>
  <c r="H40" i="9"/>
  <c r="G40" i="9"/>
  <c r="F40" i="9"/>
  <c r="E40" i="9"/>
  <c r="B40" i="9" s="1"/>
  <c r="H39" i="9"/>
  <c r="G39" i="9"/>
  <c r="E39" i="9" s="1"/>
  <c r="F39" i="9"/>
  <c r="H38" i="9"/>
  <c r="G38" i="9"/>
  <c r="E38" i="9" s="1"/>
  <c r="B38" i="9" s="1"/>
  <c r="F38" i="9"/>
  <c r="H37" i="9"/>
  <c r="E37" i="9" s="1"/>
  <c r="B37" i="9" s="1"/>
  <c r="G37" i="9"/>
  <c r="F37" i="9"/>
  <c r="H36" i="9"/>
  <c r="G36" i="9"/>
  <c r="F36" i="9"/>
  <c r="E36" i="9"/>
  <c r="B36" i="9" s="1"/>
  <c r="H35" i="9"/>
  <c r="G35" i="9"/>
  <c r="E35" i="9" s="1"/>
  <c r="F35" i="9"/>
  <c r="H34" i="9"/>
  <c r="G34" i="9"/>
  <c r="E34" i="9" s="1"/>
  <c r="B34" i="9" s="1"/>
  <c r="F34" i="9"/>
  <c r="H33" i="9"/>
  <c r="G33" i="9"/>
  <c r="F33" i="9"/>
  <c r="H32" i="9"/>
  <c r="G32" i="9"/>
  <c r="F32" i="9"/>
  <c r="E32" i="9"/>
  <c r="B32" i="9" s="1"/>
  <c r="H31" i="9"/>
  <c r="G31" i="9"/>
  <c r="E31" i="9" s="1"/>
  <c r="F31" i="9"/>
  <c r="H30" i="9"/>
  <c r="G30" i="9"/>
  <c r="E30" i="9" s="1"/>
  <c r="B30" i="9" s="1"/>
  <c r="F30" i="9"/>
  <c r="H29" i="9"/>
  <c r="E29" i="9" s="1"/>
  <c r="B29" i="9" s="1"/>
  <c r="G29" i="9"/>
  <c r="F29" i="9"/>
  <c r="H28" i="9"/>
  <c r="G28" i="9"/>
  <c r="F28" i="9"/>
  <c r="E28" i="9"/>
  <c r="B28" i="9" s="1"/>
  <c r="H27" i="9"/>
  <c r="E27" i="9" s="1"/>
  <c r="B27" i="9" s="1"/>
  <c r="G27" i="9"/>
  <c r="F27" i="9"/>
  <c r="H26" i="9"/>
  <c r="G26" i="9"/>
  <c r="F26" i="9"/>
  <c r="H25" i="9"/>
  <c r="E25" i="9" s="1"/>
  <c r="B25" i="9" s="1"/>
  <c r="G25" i="9"/>
  <c r="F25" i="9"/>
  <c r="H24" i="9"/>
  <c r="G24" i="9"/>
  <c r="F24" i="9"/>
  <c r="E24" i="9"/>
  <c r="B24" i="9" s="1"/>
  <c r="H23" i="9"/>
  <c r="G23" i="9"/>
  <c r="E23" i="9" s="1"/>
  <c r="F23" i="9"/>
  <c r="H22" i="9"/>
  <c r="G22" i="9"/>
  <c r="E22" i="9" s="1"/>
  <c r="B22" i="9" s="1"/>
  <c r="F22" i="9"/>
  <c r="H21" i="9"/>
  <c r="E21" i="9" s="1"/>
  <c r="B21" i="9" s="1"/>
  <c r="G21" i="9"/>
  <c r="F21" i="9"/>
  <c r="F20" i="9"/>
  <c r="F4" i="9"/>
  <c r="O3" i="9"/>
  <c r="G274" i="9" s="1"/>
  <c r="E274" i="9" s="1"/>
  <c r="B274" i="9" s="1"/>
  <c r="I3" i="9"/>
  <c r="H3" i="9"/>
  <c r="G3" i="9"/>
  <c r="D101" i="8"/>
  <c r="D95" i="8"/>
  <c r="D90" i="8"/>
  <c r="D85" i="8"/>
  <c r="D80" i="8"/>
  <c r="D75" i="8"/>
  <c r="D70" i="8"/>
  <c r="D65" i="8"/>
  <c r="D60" i="8"/>
  <c r="D55" i="8"/>
  <c r="D50" i="8"/>
  <c r="C1525" i="1" s="1"/>
  <c r="D44" i="8"/>
  <c r="D36" i="8"/>
  <c r="D26" i="8"/>
  <c r="D24" i="8" s="1"/>
  <c r="D18" i="8"/>
  <c r="D8" i="8"/>
  <c r="D6" i="8" s="1"/>
  <c r="C1481" i="1" s="1"/>
  <c r="H1481" i="1" s="1"/>
  <c r="E44" i="7"/>
  <c r="D44" i="7"/>
  <c r="E39" i="7"/>
  <c r="E38" i="7" s="1"/>
  <c r="D39" i="7"/>
  <c r="D38" i="7" s="1"/>
  <c r="E30" i="7"/>
  <c r="D30" i="7"/>
  <c r="E23" i="7"/>
  <c r="D23" i="7"/>
  <c r="D22" i="7" s="1"/>
  <c r="E22" i="7"/>
  <c r="I30" i="3" s="1"/>
  <c r="E14" i="7"/>
  <c r="D14" i="7"/>
  <c r="E7" i="7"/>
  <c r="E6" i="7" s="1"/>
  <c r="E5" i="7" s="1"/>
  <c r="I29" i="3" s="1"/>
  <c r="D7" i="7"/>
  <c r="D6" i="7" s="1"/>
  <c r="F140" i="6"/>
  <c r="F139" i="6"/>
  <c r="F138" i="6"/>
  <c r="F137" i="6"/>
  <c r="F136" i="6"/>
  <c r="F135" i="6"/>
  <c r="F134" i="6"/>
  <c r="F133" i="6"/>
  <c r="F132" i="6"/>
  <c r="F131" i="6"/>
  <c r="E130" i="6"/>
  <c r="E129" i="6" s="1"/>
  <c r="D130" i="6"/>
  <c r="F128" i="6"/>
  <c r="F127" i="6"/>
  <c r="F126" i="6"/>
  <c r="F125" i="6"/>
  <c r="F124" i="6"/>
  <c r="F123" i="6"/>
  <c r="E122" i="6"/>
  <c r="D122" i="6"/>
  <c r="F122" i="6" s="1"/>
  <c r="F121" i="6"/>
  <c r="F120" i="6"/>
  <c r="F119" i="6"/>
  <c r="E118" i="6"/>
  <c r="D118" i="6"/>
  <c r="F118" i="6" s="1"/>
  <c r="F117" i="6"/>
  <c r="F116" i="6"/>
  <c r="E115" i="6"/>
  <c r="D1409" i="1" s="1"/>
  <c r="D115" i="6"/>
  <c r="F113" i="6"/>
  <c r="F112" i="6"/>
  <c r="F111" i="6"/>
  <c r="F110" i="6"/>
  <c r="F109" i="6"/>
  <c r="F108" i="6"/>
  <c r="E107" i="6"/>
  <c r="D107" i="6"/>
  <c r="F107" i="6" s="1"/>
  <c r="F106" i="6"/>
  <c r="F105" i="6"/>
  <c r="F104" i="6"/>
  <c r="F103" i="6"/>
  <c r="F102" i="6"/>
  <c r="F101" i="6"/>
  <c r="F100" i="6"/>
  <c r="E99" i="6"/>
  <c r="F99" i="6" s="1"/>
  <c r="D99" i="6"/>
  <c r="F98" i="6"/>
  <c r="F97" i="6"/>
  <c r="F96" i="6"/>
  <c r="F95" i="6"/>
  <c r="E94" i="6"/>
  <c r="D94" i="6"/>
  <c r="F93" i="6"/>
  <c r="F92" i="6"/>
  <c r="F91" i="6"/>
  <c r="F90" i="6"/>
  <c r="E90" i="6"/>
  <c r="D90" i="6"/>
  <c r="E89" i="6"/>
  <c r="F88" i="6"/>
  <c r="F87" i="6"/>
  <c r="F86" i="6"/>
  <c r="F85" i="6"/>
  <c r="F84" i="6"/>
  <c r="F83" i="6"/>
  <c r="F82" i="6"/>
  <c r="E82" i="6"/>
  <c r="D82" i="6"/>
  <c r="F81" i="6"/>
  <c r="F80" i="6"/>
  <c r="F79" i="6"/>
  <c r="F78" i="6"/>
  <c r="F77" i="6"/>
  <c r="F76" i="6"/>
  <c r="E75" i="6"/>
  <c r="D75" i="6"/>
  <c r="F75" i="6" s="1"/>
  <c r="F74" i="6"/>
  <c r="F73" i="6"/>
  <c r="F72" i="6"/>
  <c r="F71" i="6"/>
  <c r="F70" i="6"/>
  <c r="F69" i="6"/>
  <c r="F68" i="6"/>
  <c r="F67" i="6"/>
  <c r="F66" i="6"/>
  <c r="E66" i="6"/>
  <c r="D66" i="6"/>
  <c r="F65" i="6"/>
  <c r="F64" i="6"/>
  <c r="F63" i="6"/>
  <c r="F62" i="6"/>
  <c r="E61" i="6"/>
  <c r="F61" i="6" s="1"/>
  <c r="D61" i="6"/>
  <c r="F60" i="6"/>
  <c r="F59" i="6"/>
  <c r="F58" i="6"/>
  <c r="F57" i="6"/>
  <c r="F56" i="6"/>
  <c r="F55" i="6"/>
  <c r="F54" i="6"/>
  <c r="E54" i="6"/>
  <c r="D54" i="6"/>
  <c r="F53" i="6"/>
  <c r="F52" i="6"/>
  <c r="F51" i="6"/>
  <c r="E50" i="6"/>
  <c r="D50" i="6"/>
  <c r="F50" i="6" s="1"/>
  <c r="F49" i="6"/>
  <c r="F48" i="6"/>
  <c r="F47" i="6"/>
  <c r="F46" i="6"/>
  <c r="F45" i="6"/>
  <c r="F44" i="6"/>
  <c r="F43" i="6"/>
  <c r="E43" i="6"/>
  <c r="D43" i="6"/>
  <c r="F42" i="6"/>
  <c r="F41" i="6"/>
  <c r="F40" i="6"/>
  <c r="E39" i="6"/>
  <c r="D39" i="6"/>
  <c r="F39" i="6" s="1"/>
  <c r="F38" i="6"/>
  <c r="F37" i="6"/>
  <c r="E36" i="6"/>
  <c r="D36" i="6"/>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9" i="6"/>
  <c r="F8" i="6"/>
  <c r="F7" i="6"/>
  <c r="F6" i="6"/>
  <c r="E6" i="6"/>
  <c r="D6" i="6"/>
  <c r="E5" i="6"/>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s="1"/>
  <c r="F258" i="5" s="1"/>
  <c r="E258" i="5"/>
  <c r="D1235" i="1" s="1"/>
  <c r="F257" i="5"/>
  <c r="F256" i="5"/>
  <c r="F255" i="5"/>
  <c r="F254" i="5"/>
  <c r="F253" i="5"/>
  <c r="F252" i="5"/>
  <c r="F251" i="5"/>
  <c r="E250" i="5"/>
  <c r="D250" i="5"/>
  <c r="F249" i="5"/>
  <c r="F248" i="5"/>
  <c r="F247" i="5"/>
  <c r="E246" i="5"/>
  <c r="D246" i="5"/>
  <c r="D245" i="5" s="1"/>
  <c r="F244" i="5"/>
  <c r="F243" i="5"/>
  <c r="E242" i="5"/>
  <c r="F242" i="5" s="1"/>
  <c r="D242" i="5"/>
  <c r="F241" i="5"/>
  <c r="F240" i="5"/>
  <c r="F239" i="5"/>
  <c r="E239" i="5"/>
  <c r="D239" i="5"/>
  <c r="D238" i="5" s="1"/>
  <c r="E238" i="5"/>
  <c r="F236" i="5"/>
  <c r="F235" i="5"/>
  <c r="E234" i="5"/>
  <c r="F234" i="5" s="1"/>
  <c r="D234" i="5"/>
  <c r="F233" i="5"/>
  <c r="F232" i="5"/>
  <c r="F231" i="5"/>
  <c r="F230" i="5"/>
  <c r="F229" i="5"/>
  <c r="F228" i="5"/>
  <c r="F227" i="5"/>
  <c r="F226" i="5"/>
  <c r="F225" i="5"/>
  <c r="F224" i="5"/>
  <c r="E224" i="5"/>
  <c r="E206" i="5" s="1"/>
  <c r="H292" i="9" s="1"/>
  <c r="D224" i="5"/>
  <c r="F223" i="5"/>
  <c r="F222" i="5"/>
  <c r="F221" i="5"/>
  <c r="F220" i="5"/>
  <c r="F219" i="5"/>
  <c r="F218" i="5"/>
  <c r="F217" i="5"/>
  <c r="F216" i="5"/>
  <c r="F215" i="5"/>
  <c r="F214" i="5"/>
  <c r="F213" i="5"/>
  <c r="F212" i="5"/>
  <c r="F211" i="5"/>
  <c r="F210" i="5"/>
  <c r="F209" i="5"/>
  <c r="F208" i="5"/>
  <c r="E207" i="5"/>
  <c r="D207" i="5"/>
  <c r="F205" i="5"/>
  <c r="F204" i="5"/>
  <c r="F203" i="5"/>
  <c r="F202" i="5"/>
  <c r="F201" i="5"/>
  <c r="F200" i="5"/>
  <c r="F199" i="5"/>
  <c r="E198" i="5"/>
  <c r="D198" i="5"/>
  <c r="F197" i="5"/>
  <c r="F196" i="5"/>
  <c r="F195" i="5"/>
  <c r="F194" i="5"/>
  <c r="F193" i="5"/>
  <c r="F192" i="5"/>
  <c r="F191" i="5"/>
  <c r="E191" i="5"/>
  <c r="D191" i="5"/>
  <c r="D190" i="5" s="1"/>
  <c r="F189" i="5"/>
  <c r="F188" i="5"/>
  <c r="F187" i="5"/>
  <c r="F186" i="5"/>
  <c r="F185" i="5"/>
  <c r="F184" i="5"/>
  <c r="F183" i="5"/>
  <c r="F182" i="5"/>
  <c r="F181" i="5"/>
  <c r="E180" i="5"/>
  <c r="D180" i="5"/>
  <c r="F179" i="5"/>
  <c r="F178" i="5"/>
  <c r="D177" i="5"/>
  <c r="G289" i="9" s="1"/>
  <c r="F173" i="5"/>
  <c r="F172" i="5"/>
  <c r="F171" i="5"/>
  <c r="E170" i="5"/>
  <c r="D170" i="5"/>
  <c r="F170" i="5" s="1"/>
  <c r="F169" i="5"/>
  <c r="F168" i="5"/>
  <c r="F167" i="5"/>
  <c r="F166" i="5"/>
  <c r="F165" i="5"/>
  <c r="E164" i="5"/>
  <c r="D164" i="5"/>
  <c r="F164" i="5" s="1"/>
  <c r="F163" i="5"/>
  <c r="F162" i="5"/>
  <c r="F161" i="5"/>
  <c r="F160" i="5"/>
  <c r="F159" i="5"/>
  <c r="F158" i="5"/>
  <c r="F157" i="5"/>
  <c r="F156" i="5"/>
  <c r="F155" i="5"/>
  <c r="F154" i="5"/>
  <c r="F153" i="5"/>
  <c r="F152" i="5"/>
  <c r="F151" i="5"/>
  <c r="F150" i="5"/>
  <c r="E149" i="5"/>
  <c r="H287" i="9" s="1"/>
  <c r="D149" i="5"/>
  <c r="G287" i="9" s="1"/>
  <c r="F148" i="5"/>
  <c r="F147" i="5"/>
  <c r="F145" i="5"/>
  <c r="F144" i="5"/>
  <c r="F143" i="5"/>
  <c r="F142" i="5"/>
  <c r="E142" i="5"/>
  <c r="D142" i="5"/>
  <c r="F141" i="5"/>
  <c r="F140" i="5"/>
  <c r="F139" i="5"/>
  <c r="F138" i="5"/>
  <c r="F137" i="5"/>
  <c r="F136" i="5"/>
  <c r="E135" i="5"/>
  <c r="E134" i="5" s="1"/>
  <c r="D135" i="5"/>
  <c r="F135" i="5" s="1"/>
  <c r="F134" i="5"/>
  <c r="D134" i="5"/>
  <c r="F133" i="5"/>
  <c r="F132" i="5"/>
  <c r="F131" i="5"/>
  <c r="F130" i="5"/>
  <c r="F129" i="5"/>
  <c r="F128" i="5"/>
  <c r="F127" i="5"/>
  <c r="E126" i="5"/>
  <c r="D126" i="5"/>
  <c r="F126" i="5" s="1"/>
  <c r="F125" i="5"/>
  <c r="F124" i="5"/>
  <c r="F123" i="5"/>
  <c r="F122" i="5"/>
  <c r="F121" i="5"/>
  <c r="F120" i="5"/>
  <c r="E119" i="5"/>
  <c r="D119" i="5"/>
  <c r="D118" i="5"/>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F88" i="5"/>
  <c r="E88" i="5"/>
  <c r="H286" i="9" s="1"/>
  <c r="D88" i="5"/>
  <c r="G286" i="9" s="1"/>
  <c r="E286" i="9" s="1"/>
  <c r="B286" i="9" s="1"/>
  <c r="E87" i="5"/>
  <c r="F86" i="5"/>
  <c r="F85" i="5"/>
  <c r="F84" i="5"/>
  <c r="F83" i="5"/>
  <c r="F82" i="5"/>
  <c r="F81" i="5"/>
  <c r="F80" i="5"/>
  <c r="E79" i="5"/>
  <c r="E78" i="5" s="1"/>
  <c r="F78" i="5" s="1"/>
  <c r="D79" i="5"/>
  <c r="F79" i="5" s="1"/>
  <c r="D78" i="5"/>
  <c r="F77" i="5"/>
  <c r="F76" i="5"/>
  <c r="F75" i="5"/>
  <c r="F74" i="5"/>
  <c r="F73" i="5"/>
  <c r="F72" i="5"/>
  <c r="F71" i="5"/>
  <c r="E70" i="5"/>
  <c r="D70" i="5"/>
  <c r="E69" i="5"/>
  <c r="F67" i="5"/>
  <c r="F66" i="5"/>
  <c r="F65" i="5"/>
  <c r="F64" i="5"/>
  <c r="E63" i="5"/>
  <c r="F63" i="5" s="1"/>
  <c r="D63" i="5"/>
  <c r="F62" i="5"/>
  <c r="F61" i="5"/>
  <c r="F60" i="5"/>
  <c r="F59" i="5"/>
  <c r="F58" i="5"/>
  <c r="F57" i="5"/>
  <c r="F56" i="5"/>
  <c r="E56" i="5"/>
  <c r="D56" i="5"/>
  <c r="F55" i="5"/>
  <c r="F54" i="5"/>
  <c r="F53" i="5"/>
  <c r="E52" i="5"/>
  <c r="D52" i="5"/>
  <c r="F51" i="5"/>
  <c r="F50" i="5"/>
  <c r="F49" i="5"/>
  <c r="F48" i="5"/>
  <c r="F47" i="5"/>
  <c r="F46" i="5"/>
  <c r="E45" i="5"/>
  <c r="D45" i="5"/>
  <c r="C1023" i="1"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E652" i="4"/>
  <c r="D652" i="4"/>
  <c r="F652" i="4" s="1"/>
  <c r="F651" i="4"/>
  <c r="F650" i="4"/>
  <c r="F649" i="4"/>
  <c r="F647" i="4"/>
  <c r="F638" i="4"/>
  <c r="F637" i="4"/>
  <c r="F634" i="4"/>
  <c r="F633" i="4"/>
  <c r="E632" i="4"/>
  <c r="D632" i="4"/>
  <c r="F632" i="4" s="1"/>
  <c r="F631" i="4"/>
  <c r="F630" i="4"/>
  <c r="F629" i="4"/>
  <c r="E629" i="4"/>
  <c r="D629" i="4"/>
  <c r="F628" i="4"/>
  <c r="F627" i="4"/>
  <c r="F626" i="4"/>
  <c r="E626" i="4"/>
  <c r="D626" i="4"/>
  <c r="D625" i="4" s="1"/>
  <c r="E625" i="4"/>
  <c r="F624" i="4"/>
  <c r="F623" i="4"/>
  <c r="F622" i="4"/>
  <c r="F621" i="4"/>
  <c r="F620" i="4"/>
  <c r="F619" i="4"/>
  <c r="F618" i="4"/>
  <c r="E617" i="4"/>
  <c r="D617" i="4"/>
  <c r="F617" i="4" s="1"/>
  <c r="F616" i="4"/>
  <c r="F615" i="4"/>
  <c r="F614" i="4"/>
  <c r="F613" i="4"/>
  <c r="F612" i="4"/>
  <c r="E612" i="4"/>
  <c r="D612" i="4"/>
  <c r="F611" i="4"/>
  <c r="F610" i="4"/>
  <c r="F609" i="4"/>
  <c r="F608" i="4"/>
  <c r="F607" i="4"/>
  <c r="F606" i="4"/>
  <c r="E605" i="4"/>
  <c r="D605" i="4"/>
  <c r="F605" i="4" s="1"/>
  <c r="F604" i="4"/>
  <c r="E603" i="4"/>
  <c r="H142" i="9" s="1"/>
  <c r="D603" i="4"/>
  <c r="G142" i="9" s="1"/>
  <c r="F602" i="4"/>
  <c r="F601" i="4"/>
  <c r="F600" i="4"/>
  <c r="E599" i="4"/>
  <c r="D599" i="4"/>
  <c r="F598" i="4"/>
  <c r="F597" i="4"/>
  <c r="F596" i="4"/>
  <c r="F595" i="4"/>
  <c r="E594" i="4"/>
  <c r="D594" i="4"/>
  <c r="F592" i="4"/>
  <c r="F591" i="4"/>
  <c r="E590" i="4"/>
  <c r="D590" i="4"/>
  <c r="F589" i="4"/>
  <c r="F588" i="4"/>
  <c r="F587" i="4"/>
  <c r="E587" i="4"/>
  <c r="D587" i="4"/>
  <c r="F586" i="4"/>
  <c r="E585" i="4"/>
  <c r="F585" i="4" s="1"/>
  <c r="D585" i="4"/>
  <c r="F584" i="4"/>
  <c r="F583" i="4"/>
  <c r="F582" i="4"/>
  <c r="E581" i="4"/>
  <c r="E580" i="4" s="1"/>
  <c r="D581" i="4"/>
  <c r="F581" i="4" s="1"/>
  <c r="F579" i="4"/>
  <c r="F578" i="4"/>
  <c r="E577" i="4"/>
  <c r="D577" i="4"/>
  <c r="F577" i="4" s="1"/>
  <c r="F576" i="4"/>
  <c r="F575" i="4"/>
  <c r="E574" i="4"/>
  <c r="D574" i="4"/>
  <c r="F574" i="4" s="1"/>
  <c r="F573" i="4"/>
  <c r="F572" i="4"/>
  <c r="F571" i="4"/>
  <c r="E571" i="4"/>
  <c r="D571" i="4"/>
  <c r="F570" i="4"/>
  <c r="F569" i="4"/>
  <c r="F568" i="4"/>
  <c r="E568" i="4"/>
  <c r="D568" i="4"/>
  <c r="D567" i="4" s="1"/>
  <c r="F567" i="4" s="1"/>
  <c r="E567" i="4"/>
  <c r="D561" i="1" s="1"/>
  <c r="F566" i="4"/>
  <c r="F565" i="4"/>
  <c r="F564" i="4"/>
  <c r="E563" i="4"/>
  <c r="D563" i="4"/>
  <c r="F563" i="4" s="1"/>
  <c r="F562" i="4"/>
  <c r="F561" i="4"/>
  <c r="F560" i="4"/>
  <c r="F559" i="4"/>
  <c r="F558" i="4"/>
  <c r="F557" i="4"/>
  <c r="F556" i="4"/>
  <c r="F555" i="4"/>
  <c r="E555" i="4"/>
  <c r="D555" i="4"/>
  <c r="F554" i="4"/>
  <c r="F553" i="4"/>
  <c r="F552" i="4"/>
  <c r="F551" i="4"/>
  <c r="E550" i="4"/>
  <c r="D550" i="4"/>
  <c r="F550" i="4" s="1"/>
  <c r="F549" i="4"/>
  <c r="F548" i="4"/>
  <c r="F547" i="4"/>
  <c r="F546" i="4"/>
  <c r="F545" i="4"/>
  <c r="F544" i="4"/>
  <c r="F543" i="4"/>
  <c r="E543" i="4"/>
  <c r="D543" i="4"/>
  <c r="F542" i="4"/>
  <c r="F541" i="4"/>
  <c r="F540" i="4"/>
  <c r="F539" i="4"/>
  <c r="E538" i="4"/>
  <c r="D538" i="4"/>
  <c r="F537" i="4"/>
  <c r="F536" i="4"/>
  <c r="F535" i="4"/>
  <c r="E535" i="4"/>
  <c r="D535" i="4"/>
  <c r="F534" i="4"/>
  <c r="F533" i="4"/>
  <c r="F532" i="4"/>
  <c r="F531" i="4"/>
  <c r="E530" i="4"/>
  <c r="D530" i="4"/>
  <c r="F527" i="4"/>
  <c r="F526" i="4"/>
  <c r="E525" i="4"/>
  <c r="D525" i="4"/>
  <c r="F525" i="4" s="1"/>
  <c r="F524" i="4"/>
  <c r="F523" i="4"/>
  <c r="E522" i="4"/>
  <c r="D522" i="4"/>
  <c r="F521" i="4"/>
  <c r="F520" i="4"/>
  <c r="F519" i="4"/>
  <c r="E519" i="4"/>
  <c r="D519" i="4"/>
  <c r="F518" i="4"/>
  <c r="F517" i="4"/>
  <c r="F516" i="4"/>
  <c r="E516" i="4"/>
  <c r="D516" i="4"/>
  <c r="F514" i="4"/>
  <c r="F513" i="4"/>
  <c r="F512" i="4"/>
  <c r="F511" i="4"/>
  <c r="F510" i="4"/>
  <c r="F509" i="4"/>
  <c r="F508" i="4"/>
  <c r="E507" i="4"/>
  <c r="D507" i="4"/>
  <c r="F507" i="4" s="1"/>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F485" i="4"/>
  <c r="E485" i="4"/>
  <c r="D485" i="4"/>
  <c r="D484" i="4"/>
  <c r="F483" i="4"/>
  <c r="F482" i="4"/>
  <c r="E481" i="4"/>
  <c r="F481" i="4" s="1"/>
  <c r="D481" i="4"/>
  <c r="F480" i="4"/>
  <c r="F479" i="4"/>
  <c r="F478" i="4"/>
  <c r="E478" i="4"/>
  <c r="D478" i="4"/>
  <c r="F477" i="4"/>
  <c r="F476" i="4"/>
  <c r="F475" i="4"/>
  <c r="F474" i="4"/>
  <c r="F473" i="4"/>
  <c r="E473" i="4"/>
  <c r="E472" i="4" s="1"/>
  <c r="D473" i="4"/>
  <c r="D472" i="4"/>
  <c r="F472" i="4" s="1"/>
  <c r="F471" i="4"/>
  <c r="F470" i="4"/>
  <c r="F469" i="4"/>
  <c r="E469" i="4"/>
  <c r="E459" i="4" s="1"/>
  <c r="D469" i="4"/>
  <c r="F468" i="4"/>
  <c r="F467" i="4"/>
  <c r="F466" i="4"/>
  <c r="E466" i="4"/>
  <c r="D466" i="4"/>
  <c r="F465" i="4"/>
  <c r="F464" i="4"/>
  <c r="E463" i="4"/>
  <c r="D463" i="4"/>
  <c r="F463" i="4" s="1"/>
  <c r="F462" i="4"/>
  <c r="F461" i="4"/>
  <c r="E460" i="4"/>
  <c r="D460" i="4"/>
  <c r="F458" i="4"/>
  <c r="F457" i="4"/>
  <c r="F456" i="4"/>
  <c r="F455" i="4"/>
  <c r="E455" i="4"/>
  <c r="D455" i="4"/>
  <c r="F454" i="4"/>
  <c r="F453" i="4"/>
  <c r="F452" i="4"/>
  <c r="F451" i="4"/>
  <c r="F450" i="4"/>
  <c r="F449" i="4"/>
  <c r="F448" i="4"/>
  <c r="E447" i="4"/>
  <c r="D447" i="4"/>
  <c r="F447" i="4" s="1"/>
  <c r="F446" i="4"/>
  <c r="F445" i="4"/>
  <c r="F444" i="4"/>
  <c r="F443" i="4"/>
  <c r="F442" i="4"/>
  <c r="E442" i="4"/>
  <c r="D442" i="4"/>
  <c r="F441" i="4"/>
  <c r="F440" i="4"/>
  <c r="F439" i="4"/>
  <c r="F438" i="4"/>
  <c r="F437" i="4"/>
  <c r="F436" i="4"/>
  <c r="E435" i="4"/>
  <c r="D435" i="4"/>
  <c r="F435" i="4" s="1"/>
  <c r="F434" i="4"/>
  <c r="F433" i="4"/>
  <c r="F432" i="4"/>
  <c r="F431" i="4"/>
  <c r="F430" i="4"/>
  <c r="E430" i="4"/>
  <c r="D430" i="4"/>
  <c r="F429" i="4"/>
  <c r="F428" i="4"/>
  <c r="E427" i="4"/>
  <c r="D427" i="4"/>
  <c r="F427" i="4" s="1"/>
  <c r="F426" i="4"/>
  <c r="F425" i="4"/>
  <c r="F424" i="4"/>
  <c r="F423" i="4"/>
  <c r="F422" i="4"/>
  <c r="E422" i="4"/>
  <c r="D422" i="4"/>
  <c r="D421" i="4" s="1"/>
  <c r="F421" i="4" s="1"/>
  <c r="E421" i="4"/>
  <c r="E418" i="4"/>
  <c r="D418" i="4"/>
  <c r="F418" i="4" s="1"/>
  <c r="E417" i="4"/>
  <c r="E644" i="4" s="1"/>
  <c r="D417" i="4"/>
  <c r="C412" i="1" s="1"/>
  <c r="E416" i="4"/>
  <c r="D416" i="4"/>
  <c r="F416" i="4" s="1"/>
  <c r="F411" i="4"/>
  <c r="F410" i="4"/>
  <c r="F409" i="4"/>
  <c r="F406" i="4"/>
  <c r="F405" i="4"/>
  <c r="F404" i="4"/>
  <c r="F403" i="4"/>
  <c r="E402" i="4"/>
  <c r="F402" i="4" s="1"/>
  <c r="D402" i="4"/>
  <c r="F401" i="4"/>
  <c r="F400" i="4"/>
  <c r="E400" i="4"/>
  <c r="D400" i="4"/>
  <c r="F399" i="4"/>
  <c r="F398" i="4"/>
  <c r="F397" i="4"/>
  <c r="E397" i="4"/>
  <c r="D397" i="4"/>
  <c r="D396" i="4" s="1"/>
  <c r="F396" i="4" s="1"/>
  <c r="E396" i="4"/>
  <c r="F395" i="4"/>
  <c r="F394" i="4"/>
  <c r="F393" i="4"/>
  <c r="F392" i="4"/>
  <c r="E391" i="4"/>
  <c r="D391" i="4"/>
  <c r="F390" i="4"/>
  <c r="F389" i="4"/>
  <c r="F388" i="4"/>
  <c r="E388" i="4"/>
  <c r="D383" i="1" s="1"/>
  <c r="D388" i="4"/>
  <c r="F387" i="4"/>
  <c r="F386" i="4"/>
  <c r="F385" i="4"/>
  <c r="F384" i="4"/>
  <c r="E383" i="4"/>
  <c r="D383" i="4"/>
  <c r="F383" i="4" s="1"/>
  <c r="F382" i="4"/>
  <c r="F381" i="4"/>
  <c r="F380" i="4"/>
  <c r="F379" i="4"/>
  <c r="E378" i="4"/>
  <c r="D378" i="4"/>
  <c r="F378" i="4" s="1"/>
  <c r="F377" i="4"/>
  <c r="F376" i="4"/>
  <c r="F375" i="4"/>
  <c r="F374" i="4"/>
  <c r="F373" i="4"/>
  <c r="F372" i="4"/>
  <c r="F371" i="4"/>
  <c r="F370" i="4"/>
  <c r="F369" i="4"/>
  <c r="E369" i="4"/>
  <c r="D369" i="4"/>
  <c r="F368" i="4"/>
  <c r="F367" i="4"/>
  <c r="F366" i="4"/>
  <c r="F365" i="4"/>
  <c r="E364" i="4"/>
  <c r="D364" i="4"/>
  <c r="F362" i="4"/>
  <c r="F361" i="4"/>
  <c r="F360" i="4"/>
  <c r="F359" i="4"/>
  <c r="F358" i="4"/>
  <c r="F357" i="4"/>
  <c r="E356" i="4"/>
  <c r="F356" i="4" s="1"/>
  <c r="D356" i="4"/>
  <c r="F355" i="4"/>
  <c r="F354" i="4"/>
  <c r="F353" i="4"/>
  <c r="E352" i="4"/>
  <c r="E351" i="4" s="1"/>
  <c r="F351" i="4" s="1"/>
  <c r="D352" i="4"/>
  <c r="F352" i="4" s="1"/>
  <c r="D351" i="4"/>
  <c r="F349" i="4"/>
  <c r="F348" i="4"/>
  <c r="E348" i="4"/>
  <c r="D348" i="4"/>
  <c r="F347" i="4"/>
  <c r="F346" i="4"/>
  <c r="F345" i="4"/>
  <c r="E345" i="4"/>
  <c r="D345" i="4"/>
  <c r="D344" i="4" s="1"/>
  <c r="E344" i="4"/>
  <c r="F343" i="4"/>
  <c r="F342" i="4"/>
  <c r="F341" i="4"/>
  <c r="F340" i="4"/>
  <c r="E339" i="4"/>
  <c r="D339" i="4"/>
  <c r="F339" i="4" s="1"/>
  <c r="F338" i="4"/>
  <c r="F337" i="4"/>
  <c r="E336" i="4"/>
  <c r="F336" i="4" s="1"/>
  <c r="D336" i="4"/>
  <c r="F335" i="4"/>
  <c r="F334" i="4"/>
  <c r="F333" i="4"/>
  <c r="F332" i="4"/>
  <c r="E331" i="4"/>
  <c r="D331" i="4"/>
  <c r="F331" i="4" s="1"/>
  <c r="F330" i="4"/>
  <c r="F329" i="4"/>
  <c r="F328" i="4"/>
  <c r="F327" i="4"/>
  <c r="E326" i="4"/>
  <c r="D326" i="4"/>
  <c r="F326" i="4" s="1"/>
  <c r="F325" i="4"/>
  <c r="F324" i="4"/>
  <c r="F323" i="4"/>
  <c r="F322" i="4"/>
  <c r="F321" i="4"/>
  <c r="F320" i="4"/>
  <c r="F319" i="4"/>
  <c r="F318" i="4"/>
  <c r="F317" i="4"/>
  <c r="E317" i="4"/>
  <c r="D317" i="4"/>
  <c r="F316" i="4"/>
  <c r="F315" i="4"/>
  <c r="F314" i="4"/>
  <c r="F313" i="4"/>
  <c r="E312" i="4"/>
  <c r="D312" i="4"/>
  <c r="F310" i="4"/>
  <c r="F309" i="4"/>
  <c r="F308" i="4"/>
  <c r="F307" i="4"/>
  <c r="F306" i="4"/>
  <c r="F305" i="4"/>
  <c r="F304" i="4"/>
  <c r="E304" i="4"/>
  <c r="D304" i="4"/>
  <c r="F303" i="4"/>
  <c r="F302" i="4"/>
  <c r="F301" i="4"/>
  <c r="E300" i="4"/>
  <c r="D300" i="4"/>
  <c r="F300" i="4" s="1"/>
  <c r="D299" i="4"/>
  <c r="F296" i="4"/>
  <c r="F295" i="4"/>
  <c r="F294" i="4"/>
  <c r="F293" i="4"/>
  <c r="F292" i="4"/>
  <c r="F288" i="4"/>
  <c r="E288" i="4"/>
  <c r="D288" i="4"/>
  <c r="F287" i="4"/>
  <c r="E287" i="4"/>
  <c r="D287" i="4"/>
  <c r="F286" i="4"/>
  <c r="F285" i="4"/>
  <c r="F284" i="4"/>
  <c r="F283" i="4"/>
  <c r="F282" i="4"/>
  <c r="F281" i="4"/>
  <c r="F280" i="4"/>
  <c r="E279" i="4"/>
  <c r="D279" i="4"/>
  <c r="F279" i="4" s="1"/>
  <c r="F278" i="4"/>
  <c r="F277" i="4"/>
  <c r="F276" i="4"/>
  <c r="F275" i="4"/>
  <c r="F274" i="4"/>
  <c r="E273" i="4"/>
  <c r="D273" i="4"/>
  <c r="F273" i="4" s="1"/>
  <c r="F272" i="4"/>
  <c r="F271" i="4"/>
  <c r="F270" i="4"/>
  <c r="F269" i="4"/>
  <c r="F268" i="4"/>
  <c r="E268" i="4"/>
  <c r="D268" i="4"/>
  <c r="F267" i="4"/>
  <c r="F266" i="4"/>
  <c r="F265" i="4"/>
  <c r="E264" i="4"/>
  <c r="D264" i="4"/>
  <c r="E263" i="4"/>
  <c r="F262" i="4"/>
  <c r="F261" i="4"/>
  <c r="F260" i="4"/>
  <c r="E259" i="4"/>
  <c r="D259" i="4"/>
  <c r="F258" i="4"/>
  <c r="F257" i="4"/>
  <c r="F256" i="4"/>
  <c r="F255" i="4"/>
  <c r="F254" i="4"/>
  <c r="F253" i="4"/>
  <c r="E253" i="4"/>
  <c r="D253" i="4"/>
  <c r="D252" i="4"/>
  <c r="F251" i="4"/>
  <c r="F250" i="4"/>
  <c r="F249" i="4"/>
  <c r="F248" i="4"/>
  <c r="E247" i="4"/>
  <c r="D247" i="4"/>
  <c r="F246" i="4"/>
  <c r="F245" i="4"/>
  <c r="E244" i="4"/>
  <c r="D244" i="4"/>
  <c r="F243" i="4"/>
  <c r="F242" i="4"/>
  <c r="F241" i="4"/>
  <c r="E240" i="4"/>
  <c r="D240" i="4"/>
  <c r="F240" i="4" s="1"/>
  <c r="F239" i="4"/>
  <c r="F238" i="4"/>
  <c r="F237" i="4"/>
  <c r="E236" i="4"/>
  <c r="D236" i="4"/>
  <c r="F236" i="4" s="1"/>
  <c r="F235" i="4"/>
  <c r="F234" i="4"/>
  <c r="F233" i="4"/>
  <c r="F232" i="4"/>
  <c r="E231" i="4"/>
  <c r="D231" i="4"/>
  <c r="F231" i="4" s="1"/>
  <c r="F230" i="4"/>
  <c r="F229" i="4"/>
  <c r="E228" i="4"/>
  <c r="D228" i="4"/>
  <c r="F228" i="4" s="1"/>
  <c r="F227" i="4"/>
  <c r="F226" i="4"/>
  <c r="E225" i="4"/>
  <c r="D225" i="4"/>
  <c r="F223" i="4"/>
  <c r="F222" i="4"/>
  <c r="F221" i="4"/>
  <c r="F220" i="4"/>
  <c r="E219" i="4"/>
  <c r="D219" i="4"/>
  <c r="F219" i="4" s="1"/>
  <c r="F218" i="4"/>
  <c r="F217" i="4"/>
  <c r="E216" i="4"/>
  <c r="D216" i="4"/>
  <c r="E215" i="4"/>
  <c r="F214" i="4"/>
  <c r="F213" i="4"/>
  <c r="F212" i="4"/>
  <c r="F211" i="4"/>
  <c r="F210" i="4"/>
  <c r="E210" i="4"/>
  <c r="D210" i="4"/>
  <c r="F209" i="4"/>
  <c r="F208" i="4"/>
  <c r="F207" i="4"/>
  <c r="F206" i="4"/>
  <c r="F205" i="4"/>
  <c r="F204" i="4"/>
  <c r="F203" i="4"/>
  <c r="E202" i="4"/>
  <c r="D202" i="4"/>
  <c r="F201" i="4"/>
  <c r="F200" i="4"/>
  <c r="F199" i="4"/>
  <c r="F198" i="4"/>
  <c r="E197" i="4"/>
  <c r="E196" i="4" s="1"/>
  <c r="D197" i="4"/>
  <c r="F197" i="4" s="1"/>
  <c r="F195" i="4"/>
  <c r="F194" i="4"/>
  <c r="F193" i="4"/>
  <c r="F192" i="4"/>
  <c r="F191" i="4"/>
  <c r="F190" i="4"/>
  <c r="F189" i="4"/>
  <c r="E188" i="4"/>
  <c r="D188" i="4"/>
  <c r="F188" i="4" s="1"/>
  <c r="F187" i="4"/>
  <c r="F186" i="4"/>
  <c r="F185" i="4"/>
  <c r="F184" i="4"/>
  <c r="F183" i="4"/>
  <c r="F182" i="4"/>
  <c r="F181" i="4"/>
  <c r="F180" i="4"/>
  <c r="F179" i="4"/>
  <c r="F178" i="4"/>
  <c r="E177" i="4"/>
  <c r="D177" i="4"/>
  <c r="F176" i="4"/>
  <c r="F175" i="4"/>
  <c r="F174" i="4"/>
  <c r="F173" i="4"/>
  <c r="F172" i="4"/>
  <c r="F171" i="4"/>
  <c r="F170" i="4"/>
  <c r="E169" i="4"/>
  <c r="D169" i="4"/>
  <c r="F169" i="4" s="1"/>
  <c r="F168" i="4"/>
  <c r="F167" i="4"/>
  <c r="F166" i="4"/>
  <c r="F165" i="4"/>
  <c r="F164" i="4"/>
  <c r="E164" i="4"/>
  <c r="D164" i="4"/>
  <c r="D163" i="4" s="1"/>
  <c r="F162" i="4"/>
  <c r="F161" i="4"/>
  <c r="F160" i="4"/>
  <c r="E159" i="4"/>
  <c r="D159" i="4"/>
  <c r="F159" i="4" s="1"/>
  <c r="F158" i="4"/>
  <c r="F157" i="4"/>
  <c r="F156" i="4"/>
  <c r="F155" i="4"/>
  <c r="F154" i="4"/>
  <c r="E153" i="4"/>
  <c r="E152" i="4" s="1"/>
  <c r="D153" i="4"/>
  <c r="F153" i="4" s="1"/>
  <c r="F152" i="4"/>
  <c r="D152" i="4"/>
  <c r="F150" i="4"/>
  <c r="F149" i="4"/>
  <c r="F148" i="4"/>
  <c r="F147" i="4"/>
  <c r="F146" i="4"/>
  <c r="F145" i="4"/>
  <c r="F144" i="4"/>
  <c r="F143" i="4"/>
  <c r="F142" i="4"/>
  <c r="F141" i="4"/>
  <c r="F140" i="4"/>
  <c r="E140" i="4"/>
  <c r="D140" i="4"/>
  <c r="D139" i="4" s="1"/>
  <c r="E139" i="4"/>
  <c r="F138" i="4"/>
  <c r="F137" i="4"/>
  <c r="F136" i="4"/>
  <c r="F135" i="4"/>
  <c r="E134" i="4"/>
  <c r="E133" i="4" s="1"/>
  <c r="D129" i="1" s="1"/>
  <c r="D134" i="4"/>
  <c r="C130" i="1" s="1"/>
  <c r="F132" i="4"/>
  <c r="F131" i="4"/>
  <c r="F130" i="4"/>
  <c r="F129" i="4"/>
  <c r="F128" i="4"/>
  <c r="E128" i="4"/>
  <c r="D128" i="4"/>
  <c r="F127" i="4"/>
  <c r="F126" i="4"/>
  <c r="E125" i="4"/>
  <c r="E124" i="4" s="1"/>
  <c r="D125" i="4"/>
  <c r="F125" i="4" s="1"/>
  <c r="D124" i="4"/>
  <c r="F123" i="4"/>
  <c r="F122" i="4"/>
  <c r="F121" i="4"/>
  <c r="E120" i="4"/>
  <c r="D120" i="4"/>
  <c r="F119" i="4"/>
  <c r="F118" i="4"/>
  <c r="F117" i="4"/>
  <c r="F116" i="4"/>
  <c r="F115" i="4"/>
  <c r="F114" i="4"/>
  <c r="F113" i="4"/>
  <c r="F112" i="4"/>
  <c r="E112" i="4"/>
  <c r="D112" i="4"/>
  <c r="F111" i="4"/>
  <c r="F110" i="4"/>
  <c r="F109" i="4"/>
  <c r="F108" i="4"/>
  <c r="E107" i="4"/>
  <c r="D107" i="4"/>
  <c r="F105" i="4"/>
  <c r="F104" i="4"/>
  <c r="F103" i="4"/>
  <c r="F102" i="4"/>
  <c r="F101" i="4"/>
  <c r="F100" i="4"/>
  <c r="F99" i="4"/>
  <c r="F98" i="4"/>
  <c r="E98" i="4"/>
  <c r="D98" i="4"/>
  <c r="F97" i="4"/>
  <c r="F96" i="4"/>
  <c r="F95" i="4"/>
  <c r="F94" i="4"/>
  <c r="F93" i="4"/>
  <c r="F92" i="4"/>
  <c r="E91" i="4"/>
  <c r="D91" i="4"/>
  <c r="F91" i="4" s="1"/>
  <c r="F90" i="4"/>
  <c r="F89" i="4"/>
  <c r="F88" i="4"/>
  <c r="F87" i="4"/>
  <c r="F86" i="4"/>
  <c r="F85" i="4"/>
  <c r="F84" i="4"/>
  <c r="E83" i="4"/>
  <c r="D83" i="4"/>
  <c r="D82" i="4"/>
  <c r="F81" i="4"/>
  <c r="F80" i="4"/>
  <c r="F79" i="4"/>
  <c r="F78" i="4"/>
  <c r="E77" i="4"/>
  <c r="D77" i="4"/>
  <c r="F77" i="4" s="1"/>
  <c r="F76" i="4"/>
  <c r="F75" i="4"/>
  <c r="E74" i="4"/>
  <c r="D74" i="4"/>
  <c r="F74" i="4" s="1"/>
  <c r="F73" i="4"/>
  <c r="F72" i="4"/>
  <c r="F71" i="4"/>
  <c r="E71" i="4"/>
  <c r="D71" i="4"/>
  <c r="F70" i="4"/>
  <c r="F69" i="4"/>
  <c r="F68" i="4"/>
  <c r="E68" i="4"/>
  <c r="D68" i="4"/>
  <c r="F67" i="4"/>
  <c r="F66" i="4"/>
  <c r="E65" i="4"/>
  <c r="D65" i="4"/>
  <c r="F65" i="4" s="1"/>
  <c r="F64" i="4"/>
  <c r="F63" i="4"/>
  <c r="E62" i="4"/>
  <c r="D62" i="4"/>
  <c r="F62" i="4" s="1"/>
  <c r="F61" i="4"/>
  <c r="F60" i="4"/>
  <c r="E59" i="4"/>
  <c r="D59" i="4"/>
  <c r="F58" i="4"/>
  <c r="F57" i="4"/>
  <c r="F56" i="4"/>
  <c r="F55" i="4"/>
  <c r="E54" i="4"/>
  <c r="D54" i="4"/>
  <c r="F54" i="4" s="1"/>
  <c r="F53" i="4"/>
  <c r="F52" i="4"/>
  <c r="E51" i="4"/>
  <c r="D51" i="4"/>
  <c r="F49" i="4"/>
  <c r="F48" i="4"/>
  <c r="F47" i="4"/>
  <c r="F46" i="4"/>
  <c r="E45" i="4"/>
  <c r="E44" i="4" s="1"/>
  <c r="D45" i="4"/>
  <c r="F45" i="4" s="1"/>
  <c r="F44" i="4"/>
  <c r="D44" i="4"/>
  <c r="F43" i="4"/>
  <c r="F42" i="4"/>
  <c r="F41" i="4"/>
  <c r="E40" i="4"/>
  <c r="D40" i="4"/>
  <c r="F40" i="4" s="1"/>
  <c r="F39" i="4"/>
  <c r="F38" i="4"/>
  <c r="F37" i="4"/>
  <c r="E37" i="4"/>
  <c r="D37" i="4"/>
  <c r="F36" i="4"/>
  <c r="F35" i="4"/>
  <c r="F34" i="4"/>
  <c r="F33" i="4"/>
  <c r="F32" i="4"/>
  <c r="F31" i="4"/>
  <c r="F30" i="4"/>
  <c r="E29" i="4"/>
  <c r="D29" i="4"/>
  <c r="F29" i="4" s="1"/>
  <c r="F28" i="4"/>
  <c r="F27" i="4"/>
  <c r="F26" i="4"/>
  <c r="F25" i="4"/>
  <c r="F24" i="4"/>
  <c r="E23" i="4"/>
  <c r="D23" i="4"/>
  <c r="F23" i="4" s="1"/>
  <c r="F22" i="4"/>
  <c r="F21" i="4"/>
  <c r="F20" i="4"/>
  <c r="F19" i="4"/>
  <c r="F18" i="4"/>
  <c r="E17" i="4"/>
  <c r="D17" i="4"/>
  <c r="F17" i="4" s="1"/>
  <c r="F16" i="4"/>
  <c r="F15" i="4"/>
  <c r="F14" i="4"/>
  <c r="F13" i="4"/>
  <c r="F12" i="4"/>
  <c r="F11" i="4"/>
  <c r="F10" i="4"/>
  <c r="F9" i="4"/>
  <c r="F8" i="4"/>
  <c r="E8" i="4"/>
  <c r="D8" i="4"/>
  <c r="D7" i="4" s="1"/>
  <c r="E7" i="4"/>
  <c r="I36" i="3"/>
  <c r="G36" i="3"/>
  <c r="B36" i="3"/>
  <c r="G35" i="3"/>
  <c r="B35" i="3"/>
  <c r="G34" i="3"/>
  <c r="B34" i="3"/>
  <c r="I33" i="3"/>
  <c r="G33" i="3"/>
  <c r="B33" i="3"/>
  <c r="I32" i="3"/>
  <c r="H32" i="3"/>
  <c r="G32" i="3"/>
  <c r="B32" i="3"/>
  <c r="I31" i="3"/>
  <c r="H31" i="3"/>
  <c r="G31" i="3"/>
  <c r="B31" i="3"/>
  <c r="G30" i="3"/>
  <c r="B30" i="3"/>
  <c r="G29" i="3"/>
  <c r="B29" i="3"/>
  <c r="G28" i="3"/>
  <c r="B28" i="3"/>
  <c r="G27" i="3"/>
  <c r="B27" i="3"/>
  <c r="I26" i="3"/>
  <c r="H26" i="3"/>
  <c r="G26" i="3"/>
  <c r="B26" i="3"/>
  <c r="G25" i="3"/>
  <c r="B25" i="3"/>
  <c r="I24" i="3"/>
  <c r="G24" i="3"/>
  <c r="B24" i="3"/>
  <c r="G23" i="3"/>
  <c r="B23" i="3"/>
  <c r="G22" i="3"/>
  <c r="B22" i="3"/>
  <c r="G21" i="3"/>
  <c r="B21" i="3"/>
  <c r="G20" i="3"/>
  <c r="B20" i="3"/>
  <c r="G19" i="3"/>
  <c r="B19" i="3"/>
  <c r="G18" i="3"/>
  <c r="B18" i="3"/>
  <c r="G17" i="3"/>
  <c r="B17" i="3"/>
  <c r="G16" i="3"/>
  <c r="B16" i="3"/>
  <c r="H10" i="3" a="1"/>
  <c r="H10" i="3" s="1"/>
  <c r="L3" i="9" s="1"/>
  <c r="C1580" i="1"/>
  <c r="G1580" i="1" s="1"/>
  <c r="H1579" i="1"/>
  <c r="G1579" i="1"/>
  <c r="C1579" i="1"/>
  <c r="H1578" i="1"/>
  <c r="G1578" i="1"/>
  <c r="C1578" i="1"/>
  <c r="C1577" i="1"/>
  <c r="H1577" i="1" s="1"/>
  <c r="C1576" i="1"/>
  <c r="G1576" i="1" s="1"/>
  <c r="H1575" i="1"/>
  <c r="G1575" i="1"/>
  <c r="C1575" i="1"/>
  <c r="C1574" i="1"/>
  <c r="H1574" i="1" s="1"/>
  <c r="G1573" i="1"/>
  <c r="C1573" i="1"/>
  <c r="H1573" i="1" s="1"/>
  <c r="C1572" i="1"/>
  <c r="G1572" i="1" s="1"/>
  <c r="H1571" i="1"/>
  <c r="G1571" i="1"/>
  <c r="C1571" i="1"/>
  <c r="H1570" i="1"/>
  <c r="G1570" i="1"/>
  <c r="C1570" i="1"/>
  <c r="C1569" i="1"/>
  <c r="H1569" i="1" s="1"/>
  <c r="H1568" i="1"/>
  <c r="C1568" i="1"/>
  <c r="G1568" i="1" s="1"/>
  <c r="H1567" i="1"/>
  <c r="G1567" i="1"/>
  <c r="C1567" i="1"/>
  <c r="C1566" i="1"/>
  <c r="H1566" i="1" s="1"/>
  <c r="G1565" i="1"/>
  <c r="C1565" i="1"/>
  <c r="H1565" i="1" s="1"/>
  <c r="C1564" i="1"/>
  <c r="G1564" i="1" s="1"/>
  <c r="H1563" i="1"/>
  <c r="G1563" i="1"/>
  <c r="C1563" i="1"/>
  <c r="H1562" i="1"/>
  <c r="G1562" i="1"/>
  <c r="C1562" i="1"/>
  <c r="C1561" i="1"/>
  <c r="H1561" i="1" s="1"/>
  <c r="H1560" i="1"/>
  <c r="C1560" i="1"/>
  <c r="G1560" i="1" s="1"/>
  <c r="H1559" i="1"/>
  <c r="G1559" i="1"/>
  <c r="C1559" i="1"/>
  <c r="C1558" i="1"/>
  <c r="H1558" i="1" s="1"/>
  <c r="G1557" i="1"/>
  <c r="C1557" i="1"/>
  <c r="H1557" i="1" s="1"/>
  <c r="C1556" i="1"/>
  <c r="G1556" i="1" s="1"/>
  <c r="H1555" i="1"/>
  <c r="G1555" i="1"/>
  <c r="C1555" i="1"/>
  <c r="H1554" i="1"/>
  <c r="G1554" i="1"/>
  <c r="C1554" i="1"/>
  <c r="C1553" i="1"/>
  <c r="H1553" i="1" s="1"/>
  <c r="H1552" i="1"/>
  <c r="C1552" i="1"/>
  <c r="G1552" i="1" s="1"/>
  <c r="H1551" i="1"/>
  <c r="G1551" i="1"/>
  <c r="C1551" i="1"/>
  <c r="C1550" i="1"/>
  <c r="H1550" i="1" s="1"/>
  <c r="G1549" i="1"/>
  <c r="C1549" i="1"/>
  <c r="H1549" i="1" s="1"/>
  <c r="C1548" i="1"/>
  <c r="G1548" i="1" s="1"/>
  <c r="H1547" i="1"/>
  <c r="G1547" i="1"/>
  <c r="C1547" i="1"/>
  <c r="H1546" i="1"/>
  <c r="G1546" i="1"/>
  <c r="C1546" i="1"/>
  <c r="C1545" i="1"/>
  <c r="H1545" i="1" s="1"/>
  <c r="H1544" i="1"/>
  <c r="C1544" i="1"/>
  <c r="G1544" i="1" s="1"/>
  <c r="H1543" i="1"/>
  <c r="G1543" i="1"/>
  <c r="C1543" i="1"/>
  <c r="C1542" i="1"/>
  <c r="H1542" i="1" s="1"/>
  <c r="G1541" i="1"/>
  <c r="C1541" i="1"/>
  <c r="H1541" i="1" s="1"/>
  <c r="C1540" i="1"/>
  <c r="G1540" i="1" s="1"/>
  <c r="H1539" i="1"/>
  <c r="G1539" i="1"/>
  <c r="C1539" i="1"/>
  <c r="H1538" i="1"/>
  <c r="G1538" i="1"/>
  <c r="C1538" i="1"/>
  <c r="C1537" i="1"/>
  <c r="H1537" i="1" s="1"/>
  <c r="H1536" i="1"/>
  <c r="C1536" i="1"/>
  <c r="G1536" i="1" s="1"/>
  <c r="H1535" i="1"/>
  <c r="G1535" i="1"/>
  <c r="C1535" i="1"/>
  <c r="C1534" i="1"/>
  <c r="H1534" i="1" s="1"/>
  <c r="G1533" i="1"/>
  <c r="C1533" i="1"/>
  <c r="H1533" i="1" s="1"/>
  <c r="C1532" i="1"/>
  <c r="G1532" i="1" s="1"/>
  <c r="H1531" i="1"/>
  <c r="G1531" i="1"/>
  <c r="C1531" i="1"/>
  <c r="H1530" i="1"/>
  <c r="G1530" i="1"/>
  <c r="C1530" i="1"/>
  <c r="C1529" i="1"/>
  <c r="H1529" i="1" s="1"/>
  <c r="H1528" i="1"/>
  <c r="C1528" i="1"/>
  <c r="G1528" i="1" s="1"/>
  <c r="H1527" i="1"/>
  <c r="G1527" i="1"/>
  <c r="C1527" i="1"/>
  <c r="C1526" i="1"/>
  <c r="H1526" i="1" s="1"/>
  <c r="H1523" i="1"/>
  <c r="G1523" i="1"/>
  <c r="C1523" i="1"/>
  <c r="H1522" i="1"/>
  <c r="G1522" i="1"/>
  <c r="C1522" i="1"/>
  <c r="C1521" i="1"/>
  <c r="H1521" i="1" s="1"/>
  <c r="H1520" i="1"/>
  <c r="G1520" i="1"/>
  <c r="C1520" i="1"/>
  <c r="H1519" i="1"/>
  <c r="G1519" i="1"/>
  <c r="C1519" i="1"/>
  <c r="H1516" i="1"/>
  <c r="G1516" i="1"/>
  <c r="C1516" i="1"/>
  <c r="H1515" i="1"/>
  <c r="G1515" i="1"/>
  <c r="C1515" i="1"/>
  <c r="C1514" i="1"/>
  <c r="C1513" i="1"/>
  <c r="H1513" i="1" s="1"/>
  <c r="H1512" i="1"/>
  <c r="G1512" i="1"/>
  <c r="C1512" i="1"/>
  <c r="H1511" i="1"/>
  <c r="G1511" i="1"/>
  <c r="C1511" i="1"/>
  <c r="C1510" i="1"/>
  <c r="C1509" i="1"/>
  <c r="H1509" i="1" s="1"/>
  <c r="H1508" i="1"/>
  <c r="G1508" i="1"/>
  <c r="C1508" i="1"/>
  <c r="H1507" i="1"/>
  <c r="G1507" i="1"/>
  <c r="C1507" i="1"/>
  <c r="C1506" i="1"/>
  <c r="C1505" i="1"/>
  <c r="H1505" i="1" s="1"/>
  <c r="H1504" i="1"/>
  <c r="G1504" i="1"/>
  <c r="C1504" i="1"/>
  <c r="H1503" i="1"/>
  <c r="G1503" i="1"/>
  <c r="C1503" i="1"/>
  <c r="C1502" i="1"/>
  <c r="H1500" i="1"/>
  <c r="G1500" i="1"/>
  <c r="C1500" i="1"/>
  <c r="C1499" i="1"/>
  <c r="G1499" i="1" s="1"/>
  <c r="C1498" i="1"/>
  <c r="C1497" i="1"/>
  <c r="H1497" i="1" s="1"/>
  <c r="H1496" i="1"/>
  <c r="G1496" i="1"/>
  <c r="C1496" i="1"/>
  <c r="H1495" i="1"/>
  <c r="G1495" i="1"/>
  <c r="C1495" i="1"/>
  <c r="C1494" i="1"/>
  <c r="C1493" i="1"/>
  <c r="H1493" i="1" s="1"/>
  <c r="H1492" i="1"/>
  <c r="G1492" i="1"/>
  <c r="C1492" i="1"/>
  <c r="H1491" i="1"/>
  <c r="G1491" i="1"/>
  <c r="C1491" i="1"/>
  <c r="C1490" i="1"/>
  <c r="C1489" i="1"/>
  <c r="H1489" i="1" s="1"/>
  <c r="H1488" i="1"/>
  <c r="G1488" i="1"/>
  <c r="C1488" i="1"/>
  <c r="H1487" i="1"/>
  <c r="G1487" i="1"/>
  <c r="C1487" i="1"/>
  <c r="C1486" i="1"/>
  <c r="C1485" i="1"/>
  <c r="H1485" i="1" s="1"/>
  <c r="H1484" i="1"/>
  <c r="G1484" i="1"/>
  <c r="C1484" i="1"/>
  <c r="H1483" i="1"/>
  <c r="G1483" i="1"/>
  <c r="C1483" i="1"/>
  <c r="C1482" i="1"/>
  <c r="H1480" i="1"/>
  <c r="G1480" i="1"/>
  <c r="C1480" i="1"/>
  <c r="D1479" i="1"/>
  <c r="C1479" i="1"/>
  <c r="H1478" i="1"/>
  <c r="G1478" i="1"/>
  <c r="I1478" i="1" s="1"/>
  <c r="D1478" i="1"/>
  <c r="J1478" i="1" s="1"/>
  <c r="C1478" i="1"/>
  <c r="D1477" i="1"/>
  <c r="C1477" i="1"/>
  <c r="H1476" i="1"/>
  <c r="G1476" i="1"/>
  <c r="I1476" i="1" s="1"/>
  <c r="D1476" i="1"/>
  <c r="J1476" i="1" s="1"/>
  <c r="C1476" i="1"/>
  <c r="H1475" i="1"/>
  <c r="G1475" i="1"/>
  <c r="D1475" i="1"/>
  <c r="C1475" i="1"/>
  <c r="D1474" i="1"/>
  <c r="C1474" i="1"/>
  <c r="H1473" i="1"/>
  <c r="G1473" i="1"/>
  <c r="I1473" i="1" s="1"/>
  <c r="D1473" i="1"/>
  <c r="J1473" i="1" s="1"/>
  <c r="C1473" i="1"/>
  <c r="D1472" i="1"/>
  <c r="C1472" i="1"/>
  <c r="H1471" i="1"/>
  <c r="G1471" i="1"/>
  <c r="I1471" i="1" s="1"/>
  <c r="D1471" i="1"/>
  <c r="J1471" i="1" s="1"/>
  <c r="C1471" i="1"/>
  <c r="H1470" i="1"/>
  <c r="G1470" i="1"/>
  <c r="D1470" i="1"/>
  <c r="C1470" i="1"/>
  <c r="H1469" i="1"/>
  <c r="G1469" i="1"/>
  <c r="D1469" i="1"/>
  <c r="C1469" i="1"/>
  <c r="D1468" i="1"/>
  <c r="C1468" i="1"/>
  <c r="H1467" i="1"/>
  <c r="G1467" i="1"/>
  <c r="I1467" i="1" s="1"/>
  <c r="D1467" i="1"/>
  <c r="J1467" i="1" s="1"/>
  <c r="C1467" i="1"/>
  <c r="D1466" i="1"/>
  <c r="C1466" i="1"/>
  <c r="H1465" i="1"/>
  <c r="G1465" i="1"/>
  <c r="I1465" i="1" s="1"/>
  <c r="D1465" i="1"/>
  <c r="J1465" i="1" s="1"/>
  <c r="C1465" i="1"/>
  <c r="D1464" i="1"/>
  <c r="C1464" i="1"/>
  <c r="H1463" i="1"/>
  <c r="G1463" i="1"/>
  <c r="I1463" i="1" s="1"/>
  <c r="D1463" i="1"/>
  <c r="J1463" i="1" s="1"/>
  <c r="C1463" i="1"/>
  <c r="D1462" i="1"/>
  <c r="C1462" i="1"/>
  <c r="D1461" i="1"/>
  <c r="C1461" i="1"/>
  <c r="H1460" i="1"/>
  <c r="D1460" i="1"/>
  <c r="J1460" i="1" s="1"/>
  <c r="C1460" i="1"/>
  <c r="G1460" i="1" s="1"/>
  <c r="I1460" i="1" s="1"/>
  <c r="D1459" i="1"/>
  <c r="C1459" i="1"/>
  <c r="H1458" i="1"/>
  <c r="G1458" i="1"/>
  <c r="I1458" i="1" s="1"/>
  <c r="D1458" i="1"/>
  <c r="J1458" i="1" s="1"/>
  <c r="C1458" i="1"/>
  <c r="D1457" i="1"/>
  <c r="C1457" i="1"/>
  <c r="D1456" i="1"/>
  <c r="C1456" i="1"/>
  <c r="D1455" i="1"/>
  <c r="C1455" i="1"/>
  <c r="D1454" i="1"/>
  <c r="D1453" i="1"/>
  <c r="H1452" i="1"/>
  <c r="G1452" i="1"/>
  <c r="I1452" i="1" s="1"/>
  <c r="D1452" i="1"/>
  <c r="J1452" i="1" s="1"/>
  <c r="C1452" i="1"/>
  <c r="D1451" i="1"/>
  <c r="C1451" i="1"/>
  <c r="H1450" i="1"/>
  <c r="G1450" i="1"/>
  <c r="I1450" i="1" s="1"/>
  <c r="D1450" i="1"/>
  <c r="J1450" i="1" s="1"/>
  <c r="C1450" i="1"/>
  <c r="D1449" i="1"/>
  <c r="C1449" i="1"/>
  <c r="H1448" i="1"/>
  <c r="G1448" i="1"/>
  <c r="I1448" i="1" s="1"/>
  <c r="D1448" i="1"/>
  <c r="J1448" i="1" s="1"/>
  <c r="C1448" i="1"/>
  <c r="D1447" i="1"/>
  <c r="C1447" i="1"/>
  <c r="H1446" i="1"/>
  <c r="G1446" i="1"/>
  <c r="I1446" i="1" s="1"/>
  <c r="D1446" i="1"/>
  <c r="J1446" i="1" s="1"/>
  <c r="C1446" i="1"/>
  <c r="H1445" i="1"/>
  <c r="D1445" i="1"/>
  <c r="C1445" i="1"/>
  <c r="G1445" i="1" s="1"/>
  <c r="J1444" i="1"/>
  <c r="D1444" i="1"/>
  <c r="G1444" i="1" s="1"/>
  <c r="C1444" i="1"/>
  <c r="H1443" i="1"/>
  <c r="D1443" i="1"/>
  <c r="C1443" i="1"/>
  <c r="G1443" i="1" s="1"/>
  <c r="D1442" i="1"/>
  <c r="G1442" i="1" s="1"/>
  <c r="C1442" i="1"/>
  <c r="H1442" i="1" s="1"/>
  <c r="H1441" i="1"/>
  <c r="D1441" i="1"/>
  <c r="C1441" i="1"/>
  <c r="G1441" i="1" s="1"/>
  <c r="I1441" i="1" s="1"/>
  <c r="D1440" i="1"/>
  <c r="C1440" i="1"/>
  <c r="J1440" i="1" s="1"/>
  <c r="H1439" i="1"/>
  <c r="D1439" i="1"/>
  <c r="C1439" i="1"/>
  <c r="G1439" i="1" s="1"/>
  <c r="D1438" i="1"/>
  <c r="D1437" i="1"/>
  <c r="C1437" i="1"/>
  <c r="G1437" i="1" s="1"/>
  <c r="H1434" i="1"/>
  <c r="D1434" i="1"/>
  <c r="C1434" i="1"/>
  <c r="G1434" i="1" s="1"/>
  <c r="H1433" i="1"/>
  <c r="D1433" i="1"/>
  <c r="C1433" i="1"/>
  <c r="G1433" i="1" s="1"/>
  <c r="H1432" i="1"/>
  <c r="D1432" i="1"/>
  <c r="C1432" i="1"/>
  <c r="G1432" i="1" s="1"/>
  <c r="H1431" i="1"/>
  <c r="D1431" i="1"/>
  <c r="C1431" i="1"/>
  <c r="G1431" i="1" s="1"/>
  <c r="H1430" i="1"/>
  <c r="D1430" i="1"/>
  <c r="C1430" i="1"/>
  <c r="G1430" i="1" s="1"/>
  <c r="H1429" i="1"/>
  <c r="D1429" i="1"/>
  <c r="C1429" i="1"/>
  <c r="G1429" i="1" s="1"/>
  <c r="H1428" i="1"/>
  <c r="D1428" i="1"/>
  <c r="C1428" i="1"/>
  <c r="G1428" i="1" s="1"/>
  <c r="H1427" i="1"/>
  <c r="D1427" i="1"/>
  <c r="C1427" i="1"/>
  <c r="G1427" i="1" s="1"/>
  <c r="H1426" i="1"/>
  <c r="D1426" i="1"/>
  <c r="C1426" i="1"/>
  <c r="G1426" i="1" s="1"/>
  <c r="H1425" i="1"/>
  <c r="D1425" i="1"/>
  <c r="C1425" i="1"/>
  <c r="G1425" i="1" s="1"/>
  <c r="H1424" i="1"/>
  <c r="D1424" i="1"/>
  <c r="C1424" i="1"/>
  <c r="G1424" i="1" s="1"/>
  <c r="D1423" i="1"/>
  <c r="H1422" i="1"/>
  <c r="D1422" i="1"/>
  <c r="C1422" i="1"/>
  <c r="G1422" i="1" s="1"/>
  <c r="H1421" i="1"/>
  <c r="D1421" i="1"/>
  <c r="C1421" i="1"/>
  <c r="G1421" i="1" s="1"/>
  <c r="H1420" i="1"/>
  <c r="D1420" i="1"/>
  <c r="C1420" i="1"/>
  <c r="G1420" i="1" s="1"/>
  <c r="H1419" i="1"/>
  <c r="D1419" i="1"/>
  <c r="C1419" i="1"/>
  <c r="G1419" i="1" s="1"/>
  <c r="H1418" i="1"/>
  <c r="D1418" i="1"/>
  <c r="C1418" i="1"/>
  <c r="G1418" i="1" s="1"/>
  <c r="H1417" i="1"/>
  <c r="D1417" i="1"/>
  <c r="C1417" i="1"/>
  <c r="G1417" i="1" s="1"/>
  <c r="H1416" i="1"/>
  <c r="D1416" i="1"/>
  <c r="C1416" i="1"/>
  <c r="G1416" i="1" s="1"/>
  <c r="H1415" i="1"/>
  <c r="D1415" i="1"/>
  <c r="C1415" i="1"/>
  <c r="G1415" i="1" s="1"/>
  <c r="D1414" i="1"/>
  <c r="C1414" i="1"/>
  <c r="G1414" i="1" s="1"/>
  <c r="H1413" i="1"/>
  <c r="D1413" i="1"/>
  <c r="C1413" i="1"/>
  <c r="G1413" i="1" s="1"/>
  <c r="H1412" i="1"/>
  <c r="D1412" i="1"/>
  <c r="C1412" i="1"/>
  <c r="G1412" i="1" s="1"/>
  <c r="H1411" i="1"/>
  <c r="D1411" i="1"/>
  <c r="C1411" i="1"/>
  <c r="H1410" i="1"/>
  <c r="D1410" i="1"/>
  <c r="C1410" i="1"/>
  <c r="G1410" i="1" s="1"/>
  <c r="C1409" i="1"/>
  <c r="H1407" i="1"/>
  <c r="D1407" i="1"/>
  <c r="C1407" i="1"/>
  <c r="G1407" i="1" s="1"/>
  <c r="H1406" i="1"/>
  <c r="D1406" i="1"/>
  <c r="C1406" i="1"/>
  <c r="G1406" i="1" s="1"/>
  <c r="H1405" i="1"/>
  <c r="D1405" i="1"/>
  <c r="C1405" i="1"/>
  <c r="G1405" i="1" s="1"/>
  <c r="H1404" i="1"/>
  <c r="D1404" i="1"/>
  <c r="C1404" i="1"/>
  <c r="G1404" i="1" s="1"/>
  <c r="H1403" i="1"/>
  <c r="D1403" i="1"/>
  <c r="C1403" i="1"/>
  <c r="G1403" i="1" s="1"/>
  <c r="H1402" i="1"/>
  <c r="D1402" i="1"/>
  <c r="C1402" i="1"/>
  <c r="G1402" i="1" s="1"/>
  <c r="H1401" i="1"/>
  <c r="D1401" i="1"/>
  <c r="C1401" i="1"/>
  <c r="G1401" i="1" s="1"/>
  <c r="H1400" i="1"/>
  <c r="D1400" i="1"/>
  <c r="C1400" i="1"/>
  <c r="G1400" i="1" s="1"/>
  <c r="H1399" i="1"/>
  <c r="D1399" i="1"/>
  <c r="C1399" i="1"/>
  <c r="G1399" i="1" s="1"/>
  <c r="H1398" i="1"/>
  <c r="D1398" i="1"/>
  <c r="C1398" i="1"/>
  <c r="H1397" i="1"/>
  <c r="D1397" i="1"/>
  <c r="C1397" i="1"/>
  <c r="G1397" i="1" s="1"/>
  <c r="H1396" i="1"/>
  <c r="D1396" i="1"/>
  <c r="C1396" i="1"/>
  <c r="G1396" i="1" s="1"/>
  <c r="H1395" i="1"/>
  <c r="D1395" i="1"/>
  <c r="C1395" i="1"/>
  <c r="G1395" i="1" s="1"/>
  <c r="H1394" i="1"/>
  <c r="D1394" i="1"/>
  <c r="C1394" i="1"/>
  <c r="G1394" i="1" s="1"/>
  <c r="H1393" i="1"/>
  <c r="D1393" i="1"/>
  <c r="C1393" i="1"/>
  <c r="G1393" i="1" s="1"/>
  <c r="H1392" i="1"/>
  <c r="D1392" i="1"/>
  <c r="C1392" i="1"/>
  <c r="G1392" i="1" s="1"/>
  <c r="H1391" i="1"/>
  <c r="D1391" i="1"/>
  <c r="C1391" i="1"/>
  <c r="G1391" i="1" s="1"/>
  <c r="H1390" i="1"/>
  <c r="D1390" i="1"/>
  <c r="C1390" i="1"/>
  <c r="G1390" i="1" s="1"/>
  <c r="H1389" i="1"/>
  <c r="D1389" i="1"/>
  <c r="C1389" i="1"/>
  <c r="G1389" i="1" s="1"/>
  <c r="H1388" i="1"/>
  <c r="D1388" i="1"/>
  <c r="C1388" i="1"/>
  <c r="G1388" i="1" s="1"/>
  <c r="H1387" i="1"/>
  <c r="D1387" i="1"/>
  <c r="C1387" i="1"/>
  <c r="G1387" i="1" s="1"/>
  <c r="H1386" i="1"/>
  <c r="D1386" i="1"/>
  <c r="C1386" i="1"/>
  <c r="G1386" i="1" s="1"/>
  <c r="H1385" i="1"/>
  <c r="D1385" i="1"/>
  <c r="C1385" i="1"/>
  <c r="G1385" i="1" s="1"/>
  <c r="H1384" i="1"/>
  <c r="D1384" i="1"/>
  <c r="C1384" i="1"/>
  <c r="G1384" i="1" s="1"/>
  <c r="D1383" i="1"/>
  <c r="H1382" i="1"/>
  <c r="D1382" i="1"/>
  <c r="C1382" i="1"/>
  <c r="G1382" i="1" s="1"/>
  <c r="H1381" i="1"/>
  <c r="D1381" i="1"/>
  <c r="C1381" i="1"/>
  <c r="G1381" i="1" s="1"/>
  <c r="H1380" i="1"/>
  <c r="D1380" i="1"/>
  <c r="C1380" i="1"/>
  <c r="G1380" i="1" s="1"/>
  <c r="H1379" i="1"/>
  <c r="D1379" i="1"/>
  <c r="C1379" i="1"/>
  <c r="G1379" i="1" s="1"/>
  <c r="H1378" i="1"/>
  <c r="D1378" i="1"/>
  <c r="C1378" i="1"/>
  <c r="G1378" i="1" s="1"/>
  <c r="H1377" i="1"/>
  <c r="D1377" i="1"/>
  <c r="C1377" i="1"/>
  <c r="G1377" i="1" s="1"/>
  <c r="H1376" i="1"/>
  <c r="D1376" i="1"/>
  <c r="C1376" i="1"/>
  <c r="G1376" i="1" s="1"/>
  <c r="H1375" i="1"/>
  <c r="D1375" i="1"/>
  <c r="C1375" i="1"/>
  <c r="G1375" i="1" s="1"/>
  <c r="H1374" i="1"/>
  <c r="D1374" i="1"/>
  <c r="C1374" i="1"/>
  <c r="G1374" i="1" s="1"/>
  <c r="H1373" i="1"/>
  <c r="D1373" i="1"/>
  <c r="C1373" i="1"/>
  <c r="G1373" i="1" s="1"/>
  <c r="H1372" i="1"/>
  <c r="D1372" i="1"/>
  <c r="C1372" i="1"/>
  <c r="G1372" i="1" s="1"/>
  <c r="H1371" i="1"/>
  <c r="D1371" i="1"/>
  <c r="C1371" i="1"/>
  <c r="G1371" i="1" s="1"/>
  <c r="H1370" i="1"/>
  <c r="D1370" i="1"/>
  <c r="C1370" i="1"/>
  <c r="G1370" i="1" s="1"/>
  <c r="H1369" i="1"/>
  <c r="D1369" i="1"/>
  <c r="C1369" i="1"/>
  <c r="G1369" i="1" s="1"/>
  <c r="H1368" i="1"/>
  <c r="D1368" i="1"/>
  <c r="C1368" i="1"/>
  <c r="G1368" i="1" s="1"/>
  <c r="H1367" i="1"/>
  <c r="D1367" i="1"/>
  <c r="C1367" i="1"/>
  <c r="G1367" i="1" s="1"/>
  <c r="H1366" i="1"/>
  <c r="D1366" i="1"/>
  <c r="C1366" i="1"/>
  <c r="G1366" i="1" s="1"/>
  <c r="H1365" i="1"/>
  <c r="D1365" i="1"/>
  <c r="C1365" i="1"/>
  <c r="G1365" i="1" s="1"/>
  <c r="H1364" i="1"/>
  <c r="D1364" i="1"/>
  <c r="C1364" i="1"/>
  <c r="G1364" i="1" s="1"/>
  <c r="H1363" i="1"/>
  <c r="D1363" i="1"/>
  <c r="C1363" i="1"/>
  <c r="G1363" i="1" s="1"/>
  <c r="H1362" i="1"/>
  <c r="D1362" i="1"/>
  <c r="C1362" i="1"/>
  <c r="G1362" i="1" s="1"/>
  <c r="H1361" i="1"/>
  <c r="D1361" i="1"/>
  <c r="C1361" i="1"/>
  <c r="G1361" i="1" s="1"/>
  <c r="H1360" i="1"/>
  <c r="D1360" i="1"/>
  <c r="C1360" i="1"/>
  <c r="G1360" i="1" s="1"/>
  <c r="H1359" i="1"/>
  <c r="D1359" i="1"/>
  <c r="C1359" i="1"/>
  <c r="H1358" i="1"/>
  <c r="D1358" i="1"/>
  <c r="C1358" i="1"/>
  <c r="G1358" i="1" s="1"/>
  <c r="H1357" i="1"/>
  <c r="D1357" i="1"/>
  <c r="C1357" i="1"/>
  <c r="G1357" i="1" s="1"/>
  <c r="H1356" i="1"/>
  <c r="D1356" i="1"/>
  <c r="C1356" i="1"/>
  <c r="G1356" i="1" s="1"/>
  <c r="C1355" i="1"/>
  <c r="H1354" i="1"/>
  <c r="D1354" i="1"/>
  <c r="C1354" i="1"/>
  <c r="G1354" i="1" s="1"/>
  <c r="H1353" i="1"/>
  <c r="D1353" i="1"/>
  <c r="C1353" i="1"/>
  <c r="G1353" i="1" s="1"/>
  <c r="H1352" i="1"/>
  <c r="D1352" i="1"/>
  <c r="C1352" i="1"/>
  <c r="G1352" i="1" s="1"/>
  <c r="H1351" i="1"/>
  <c r="D1351" i="1"/>
  <c r="C1351" i="1"/>
  <c r="G1351" i="1" s="1"/>
  <c r="H1350" i="1"/>
  <c r="D1350" i="1"/>
  <c r="C1350" i="1"/>
  <c r="G1350" i="1" s="1"/>
  <c r="H1349" i="1"/>
  <c r="D1349" i="1"/>
  <c r="C1349" i="1"/>
  <c r="G1349" i="1" s="1"/>
  <c r="H1348" i="1"/>
  <c r="D1348" i="1"/>
  <c r="C1348" i="1"/>
  <c r="G1348" i="1" s="1"/>
  <c r="H1347" i="1"/>
  <c r="D1347" i="1"/>
  <c r="C1347" i="1"/>
  <c r="G1347" i="1" s="1"/>
  <c r="H1346" i="1"/>
  <c r="D1346" i="1"/>
  <c r="C1346" i="1"/>
  <c r="G1346" i="1" s="1"/>
  <c r="H1345" i="1"/>
  <c r="D1345" i="1"/>
  <c r="C1345" i="1"/>
  <c r="G1345" i="1" s="1"/>
  <c r="H1344" i="1"/>
  <c r="D1344" i="1"/>
  <c r="C1344" i="1"/>
  <c r="G1344" i="1" s="1"/>
  <c r="H1343" i="1"/>
  <c r="D1343" i="1"/>
  <c r="C1343" i="1"/>
  <c r="G1343" i="1" s="1"/>
  <c r="H1342" i="1"/>
  <c r="D1342" i="1"/>
  <c r="C1342" i="1"/>
  <c r="G1342" i="1" s="1"/>
  <c r="H1341" i="1"/>
  <c r="D1341" i="1"/>
  <c r="C1341" i="1"/>
  <c r="G1341" i="1" s="1"/>
  <c r="H1340" i="1"/>
  <c r="D1340" i="1"/>
  <c r="C1340" i="1"/>
  <c r="G1340" i="1" s="1"/>
  <c r="H1339" i="1"/>
  <c r="D1339" i="1"/>
  <c r="C1339" i="1"/>
  <c r="G1339" i="1" s="1"/>
  <c r="H1338" i="1"/>
  <c r="D1338" i="1"/>
  <c r="C1338" i="1"/>
  <c r="G1338" i="1" s="1"/>
  <c r="H1337" i="1"/>
  <c r="D1337" i="1"/>
  <c r="C1337" i="1"/>
  <c r="G1337" i="1" s="1"/>
  <c r="H1336" i="1"/>
  <c r="D1336" i="1"/>
  <c r="C1336" i="1"/>
  <c r="G1336" i="1" s="1"/>
  <c r="H1335" i="1"/>
  <c r="D1335" i="1"/>
  <c r="C1335" i="1"/>
  <c r="G1335" i="1" s="1"/>
  <c r="H1334" i="1"/>
  <c r="D1334" i="1"/>
  <c r="C1334" i="1"/>
  <c r="G1334" i="1" s="1"/>
  <c r="H1333" i="1"/>
  <c r="D1333" i="1"/>
  <c r="C1333" i="1"/>
  <c r="G1333" i="1" s="1"/>
  <c r="H1332" i="1"/>
  <c r="D1332" i="1"/>
  <c r="C1332" i="1"/>
  <c r="G1332" i="1" s="1"/>
  <c r="H1331" i="1"/>
  <c r="D1331" i="1"/>
  <c r="C1331" i="1"/>
  <c r="G1331" i="1" s="1"/>
  <c r="H1330" i="1"/>
  <c r="D1330" i="1"/>
  <c r="C1330" i="1"/>
  <c r="G1330" i="1" s="1"/>
  <c r="H1328" i="1"/>
  <c r="D1328" i="1"/>
  <c r="C1328" i="1"/>
  <c r="G1328" i="1" s="1"/>
  <c r="H1327" i="1"/>
  <c r="D1327" i="1"/>
  <c r="C1327" i="1"/>
  <c r="G1327" i="1" s="1"/>
  <c r="H1326" i="1"/>
  <c r="D1326" i="1"/>
  <c r="C1326" i="1"/>
  <c r="G1326" i="1" s="1"/>
  <c r="H1325" i="1"/>
  <c r="D1325" i="1"/>
  <c r="C1325" i="1"/>
  <c r="G1325" i="1" s="1"/>
  <c r="H1324" i="1"/>
  <c r="D1324" i="1"/>
  <c r="C1324" i="1"/>
  <c r="G1324" i="1" s="1"/>
  <c r="H1323" i="1"/>
  <c r="D1323" i="1"/>
  <c r="C1323" i="1"/>
  <c r="G1323" i="1" s="1"/>
  <c r="H1322" i="1"/>
  <c r="D1322" i="1"/>
  <c r="C1322" i="1"/>
  <c r="G1322" i="1" s="1"/>
  <c r="H1321" i="1"/>
  <c r="D1321" i="1"/>
  <c r="C1321" i="1"/>
  <c r="G1321" i="1" s="1"/>
  <c r="H1320" i="1"/>
  <c r="D1320" i="1"/>
  <c r="C1320" i="1"/>
  <c r="G1320" i="1" s="1"/>
  <c r="H1319" i="1"/>
  <c r="D1319" i="1"/>
  <c r="C1319" i="1"/>
  <c r="G1319" i="1" s="1"/>
  <c r="H1318" i="1"/>
  <c r="D1318" i="1"/>
  <c r="C1318" i="1"/>
  <c r="G1318" i="1" s="1"/>
  <c r="H1317" i="1"/>
  <c r="D1317" i="1"/>
  <c r="C1317" i="1"/>
  <c r="G1317" i="1" s="1"/>
  <c r="H1316" i="1"/>
  <c r="D1316" i="1"/>
  <c r="C1316" i="1"/>
  <c r="G1316" i="1" s="1"/>
  <c r="H1315" i="1"/>
  <c r="D1315" i="1"/>
  <c r="C1315" i="1"/>
  <c r="G1315" i="1" s="1"/>
  <c r="H1314" i="1"/>
  <c r="D1314" i="1"/>
  <c r="C1314" i="1"/>
  <c r="G1314" i="1" s="1"/>
  <c r="H1313" i="1"/>
  <c r="D1313" i="1"/>
  <c r="C1313" i="1"/>
  <c r="G1313" i="1" s="1"/>
  <c r="H1312" i="1"/>
  <c r="D1312" i="1"/>
  <c r="C1312" i="1"/>
  <c r="G1312" i="1" s="1"/>
  <c r="H1311" i="1"/>
  <c r="D1311" i="1"/>
  <c r="C1311" i="1"/>
  <c r="G1311" i="1" s="1"/>
  <c r="H1310" i="1"/>
  <c r="D1310" i="1"/>
  <c r="C1310" i="1"/>
  <c r="G1310" i="1" s="1"/>
  <c r="H1309" i="1"/>
  <c r="D1309" i="1"/>
  <c r="C1309" i="1"/>
  <c r="G1309" i="1" s="1"/>
  <c r="H1308" i="1"/>
  <c r="D1308" i="1"/>
  <c r="C1308" i="1"/>
  <c r="G1308" i="1" s="1"/>
  <c r="H1307" i="1"/>
  <c r="D1307" i="1"/>
  <c r="C1307" i="1"/>
  <c r="G1307" i="1" s="1"/>
  <c r="H1306" i="1"/>
  <c r="D1306" i="1"/>
  <c r="C1306" i="1"/>
  <c r="G1306" i="1" s="1"/>
  <c r="H1305" i="1"/>
  <c r="D1305" i="1"/>
  <c r="C1305" i="1"/>
  <c r="G1305" i="1" s="1"/>
  <c r="H1304" i="1"/>
  <c r="D1304" i="1"/>
  <c r="C1304" i="1"/>
  <c r="G1304" i="1" s="1"/>
  <c r="H1303" i="1"/>
  <c r="D1303" i="1"/>
  <c r="C1303" i="1"/>
  <c r="G1303" i="1" s="1"/>
  <c r="H1302" i="1"/>
  <c r="D1302" i="1"/>
  <c r="C1302" i="1"/>
  <c r="G1302" i="1" s="1"/>
  <c r="H1301" i="1"/>
  <c r="D1301" i="1"/>
  <c r="C1301" i="1"/>
  <c r="G1301" i="1" s="1"/>
  <c r="H1300" i="1"/>
  <c r="D1300" i="1"/>
  <c r="C1300" i="1"/>
  <c r="G1300" i="1" s="1"/>
  <c r="D1299" i="1"/>
  <c r="H1298" i="1"/>
  <c r="D1298" i="1"/>
  <c r="C1298" i="1"/>
  <c r="G1298" i="1" s="1"/>
  <c r="H1297" i="1"/>
  <c r="D1297" i="1"/>
  <c r="C1297" i="1"/>
  <c r="G1297" i="1" s="1"/>
  <c r="H1296" i="1"/>
  <c r="D1296" i="1"/>
  <c r="C1296" i="1"/>
  <c r="G1296" i="1" s="1"/>
  <c r="H1295" i="1"/>
  <c r="D1295" i="1"/>
  <c r="C1295" i="1"/>
  <c r="G1295" i="1" s="1"/>
  <c r="H1294" i="1"/>
  <c r="D1294" i="1"/>
  <c r="C1294" i="1"/>
  <c r="G1294" i="1" s="1"/>
  <c r="H1293" i="1"/>
  <c r="D1293" i="1"/>
  <c r="C1293" i="1"/>
  <c r="G1293" i="1" s="1"/>
  <c r="H1292" i="1"/>
  <c r="D1292" i="1"/>
  <c r="C1292" i="1"/>
  <c r="G1292" i="1" s="1"/>
  <c r="H1291" i="1"/>
  <c r="D1291" i="1"/>
  <c r="C1291" i="1"/>
  <c r="G1291" i="1" s="1"/>
  <c r="H1290" i="1"/>
  <c r="D1290" i="1"/>
  <c r="C1290" i="1"/>
  <c r="G1290" i="1" s="1"/>
  <c r="H1289" i="1"/>
  <c r="D1289" i="1"/>
  <c r="C1289" i="1"/>
  <c r="G1289" i="1" s="1"/>
  <c r="H1288" i="1"/>
  <c r="D1288" i="1"/>
  <c r="C1288" i="1"/>
  <c r="G1288" i="1" s="1"/>
  <c r="H1287" i="1"/>
  <c r="D1287" i="1"/>
  <c r="C1287" i="1"/>
  <c r="G1287" i="1" s="1"/>
  <c r="H1286" i="1"/>
  <c r="D1286" i="1"/>
  <c r="C1286" i="1"/>
  <c r="G1286" i="1" s="1"/>
  <c r="H1285" i="1"/>
  <c r="D1285" i="1"/>
  <c r="C1285" i="1"/>
  <c r="G1285" i="1" s="1"/>
  <c r="H1284" i="1"/>
  <c r="D1284" i="1"/>
  <c r="C1284" i="1"/>
  <c r="G1284" i="1" s="1"/>
  <c r="H1283" i="1"/>
  <c r="D1283" i="1"/>
  <c r="C1283" i="1"/>
  <c r="G1283" i="1" s="1"/>
  <c r="H1282" i="1"/>
  <c r="D1282" i="1"/>
  <c r="C1282" i="1"/>
  <c r="G1282" i="1" s="1"/>
  <c r="H1281" i="1"/>
  <c r="D1281" i="1"/>
  <c r="C1281" i="1"/>
  <c r="G1281" i="1" s="1"/>
  <c r="H1280" i="1"/>
  <c r="D1280" i="1"/>
  <c r="C1280" i="1"/>
  <c r="G1280" i="1" s="1"/>
  <c r="H1279" i="1"/>
  <c r="D1279" i="1"/>
  <c r="C1279" i="1"/>
  <c r="G1279" i="1" s="1"/>
  <c r="D1278" i="1"/>
  <c r="C1278" i="1"/>
  <c r="H1277" i="1"/>
  <c r="D1277" i="1"/>
  <c r="C1277" i="1"/>
  <c r="G1277" i="1" s="1"/>
  <c r="H1276" i="1"/>
  <c r="D1276" i="1"/>
  <c r="C1276" i="1"/>
  <c r="G1276" i="1" s="1"/>
  <c r="H1275" i="1"/>
  <c r="D1275" i="1"/>
  <c r="C1275" i="1"/>
  <c r="G1275" i="1" s="1"/>
  <c r="D1274" i="1"/>
  <c r="C1274" i="1"/>
  <c r="G1274" i="1" s="1"/>
  <c r="H1273" i="1"/>
  <c r="D1273" i="1"/>
  <c r="C1273" i="1"/>
  <c r="G1273" i="1" s="1"/>
  <c r="H1272" i="1"/>
  <c r="D1272" i="1"/>
  <c r="C1272" i="1"/>
  <c r="G1272" i="1" s="1"/>
  <c r="H1271" i="1"/>
  <c r="D1271" i="1"/>
  <c r="C1271" i="1"/>
  <c r="G1271" i="1" s="1"/>
  <c r="H1270" i="1"/>
  <c r="D1270" i="1"/>
  <c r="C1270" i="1"/>
  <c r="G1270" i="1" s="1"/>
  <c r="H1269" i="1"/>
  <c r="D1269" i="1"/>
  <c r="C1269" i="1"/>
  <c r="G1269" i="1" s="1"/>
  <c r="H1268" i="1"/>
  <c r="D1268" i="1"/>
  <c r="C1268" i="1"/>
  <c r="G1268" i="1" s="1"/>
  <c r="H1267" i="1"/>
  <c r="D1267" i="1"/>
  <c r="C1267" i="1"/>
  <c r="G1267" i="1" s="1"/>
  <c r="H1266" i="1"/>
  <c r="D1266" i="1"/>
  <c r="C1266" i="1"/>
  <c r="G1266" i="1" s="1"/>
  <c r="H1265" i="1"/>
  <c r="D1265" i="1"/>
  <c r="C1265" i="1"/>
  <c r="G1265" i="1" s="1"/>
  <c r="D1264" i="1"/>
  <c r="H1264" i="1" s="1"/>
  <c r="C1264" i="1"/>
  <c r="D1263" i="1"/>
  <c r="C1263" i="1"/>
  <c r="G1263" i="1" s="1"/>
  <c r="H1262" i="1"/>
  <c r="D1262" i="1"/>
  <c r="C1262" i="1"/>
  <c r="G1262" i="1" s="1"/>
  <c r="H1261" i="1"/>
  <c r="D1261" i="1"/>
  <c r="C1261" i="1"/>
  <c r="G1261" i="1" s="1"/>
  <c r="H1260" i="1"/>
  <c r="D1260" i="1"/>
  <c r="C1260" i="1"/>
  <c r="G1260" i="1" s="1"/>
  <c r="H1259" i="1"/>
  <c r="D1259" i="1"/>
  <c r="C1259" i="1"/>
  <c r="G1259" i="1" s="1"/>
  <c r="H1258" i="1"/>
  <c r="D1258" i="1"/>
  <c r="C1258" i="1"/>
  <c r="G1258" i="1" s="1"/>
  <c r="H1257" i="1"/>
  <c r="D1257" i="1"/>
  <c r="C1257" i="1"/>
  <c r="G1257" i="1" s="1"/>
  <c r="H1256" i="1"/>
  <c r="D1256" i="1"/>
  <c r="C1256" i="1"/>
  <c r="G1256" i="1" s="1"/>
  <c r="H1255" i="1"/>
  <c r="D1255" i="1"/>
  <c r="C1255" i="1"/>
  <c r="G1255" i="1" s="1"/>
  <c r="H1254" i="1"/>
  <c r="D1254" i="1"/>
  <c r="C1254" i="1"/>
  <c r="G1254" i="1" s="1"/>
  <c r="H1253" i="1"/>
  <c r="D1253" i="1"/>
  <c r="C1253" i="1"/>
  <c r="G1253" i="1" s="1"/>
  <c r="H1252" i="1"/>
  <c r="D1252" i="1"/>
  <c r="C1252" i="1"/>
  <c r="G1252" i="1" s="1"/>
  <c r="H1251" i="1"/>
  <c r="D1251" i="1"/>
  <c r="C1251" i="1"/>
  <c r="G1251" i="1" s="1"/>
  <c r="H1250" i="1"/>
  <c r="D1250" i="1"/>
  <c r="C1250" i="1"/>
  <c r="G1250" i="1" s="1"/>
  <c r="H1249" i="1"/>
  <c r="D1249" i="1"/>
  <c r="C1249" i="1"/>
  <c r="G1249" i="1" s="1"/>
  <c r="H1248" i="1"/>
  <c r="D1248" i="1"/>
  <c r="C1248" i="1"/>
  <c r="G1248" i="1" s="1"/>
  <c r="D1247" i="1"/>
  <c r="C1247" i="1"/>
  <c r="G1247" i="1" s="1"/>
  <c r="H1246" i="1"/>
  <c r="D1246" i="1"/>
  <c r="C1246" i="1"/>
  <c r="G1246" i="1" s="1"/>
  <c r="H1245" i="1"/>
  <c r="D1245" i="1"/>
  <c r="C1245" i="1"/>
  <c r="G1245" i="1" s="1"/>
  <c r="H1244" i="1"/>
  <c r="D1244" i="1"/>
  <c r="C1244" i="1"/>
  <c r="G1244" i="1" s="1"/>
  <c r="D1243" i="1"/>
  <c r="C1243" i="1"/>
  <c r="G1243" i="1" s="1"/>
  <c r="D1242" i="1"/>
  <c r="C1242" i="1"/>
  <c r="G1242" i="1" s="1"/>
  <c r="H1241" i="1"/>
  <c r="D1241" i="1"/>
  <c r="C1241" i="1"/>
  <c r="G1241" i="1" s="1"/>
  <c r="H1240" i="1"/>
  <c r="D1240" i="1"/>
  <c r="C1240" i="1"/>
  <c r="G1240" i="1" s="1"/>
  <c r="H1239" i="1"/>
  <c r="D1239" i="1"/>
  <c r="C1239" i="1"/>
  <c r="G1239" i="1" s="1"/>
  <c r="H1238" i="1"/>
  <c r="D1238" i="1"/>
  <c r="C1238" i="1"/>
  <c r="G1238" i="1" s="1"/>
  <c r="D1237" i="1"/>
  <c r="C1237" i="1"/>
  <c r="G1237" i="1" s="1"/>
  <c r="D1236" i="1"/>
  <c r="C1235" i="1"/>
  <c r="H1235" i="1" s="1"/>
  <c r="H1234" i="1"/>
  <c r="D1234" i="1"/>
  <c r="C1234" i="1"/>
  <c r="G1234" i="1" s="1"/>
  <c r="H1233" i="1"/>
  <c r="D1233" i="1"/>
  <c r="C1233" i="1"/>
  <c r="G1233" i="1" s="1"/>
  <c r="H1232" i="1"/>
  <c r="D1232" i="1"/>
  <c r="C1232" i="1"/>
  <c r="G1232" i="1" s="1"/>
  <c r="H1231" i="1"/>
  <c r="D1231" i="1"/>
  <c r="C1231" i="1"/>
  <c r="G1231" i="1" s="1"/>
  <c r="D1230" i="1"/>
  <c r="C1230" i="1"/>
  <c r="G1230" i="1" s="1"/>
  <c r="H1229" i="1"/>
  <c r="D1229" i="1"/>
  <c r="C1229" i="1"/>
  <c r="D1228" i="1"/>
  <c r="C1228" i="1"/>
  <c r="D1227" i="1"/>
  <c r="H1226" i="1"/>
  <c r="D1226" i="1"/>
  <c r="C1226" i="1"/>
  <c r="G1226" i="1" s="1"/>
  <c r="D1225" i="1"/>
  <c r="H1225" i="1" s="1"/>
  <c r="C1225" i="1"/>
  <c r="D1224" i="1"/>
  <c r="C1224" i="1"/>
  <c r="D1223" i="1"/>
  <c r="H1221" i="1"/>
  <c r="D1221" i="1"/>
  <c r="C1221" i="1"/>
  <c r="G1221" i="1" s="1"/>
  <c r="H1220" i="1"/>
  <c r="D1220" i="1"/>
  <c r="C1220" i="1"/>
  <c r="G1220" i="1" s="1"/>
  <c r="H1219" i="1"/>
  <c r="D1219" i="1"/>
  <c r="C1219" i="1"/>
  <c r="G1219" i="1" s="1"/>
  <c r="D1218" i="1"/>
  <c r="C1218" i="1"/>
  <c r="G1218" i="1" s="1"/>
  <c r="D1217" i="1"/>
  <c r="C1217" i="1"/>
  <c r="G1217" i="1" s="1"/>
  <c r="H1216" i="1"/>
  <c r="D1216" i="1"/>
  <c r="C1216" i="1"/>
  <c r="G1216" i="1" s="1"/>
  <c r="D1215" i="1"/>
  <c r="H1213" i="1"/>
  <c r="D1213" i="1"/>
  <c r="C1213" i="1"/>
  <c r="G1213" i="1" s="1"/>
  <c r="H1212" i="1"/>
  <c r="D1212" i="1"/>
  <c r="C1212" i="1"/>
  <c r="G1212" i="1" s="1"/>
  <c r="H1211" i="1"/>
  <c r="D1211" i="1"/>
  <c r="C1211" i="1"/>
  <c r="G1211" i="1" s="1"/>
  <c r="H1210" i="1"/>
  <c r="D1210" i="1"/>
  <c r="C1210" i="1"/>
  <c r="G1210" i="1" s="1"/>
  <c r="H1209" i="1"/>
  <c r="D1209" i="1"/>
  <c r="C1209" i="1"/>
  <c r="G1209" i="1" s="1"/>
  <c r="H1208" i="1"/>
  <c r="D1208" i="1"/>
  <c r="C1208" i="1"/>
  <c r="G1208" i="1" s="1"/>
  <c r="H1207" i="1"/>
  <c r="D1207" i="1"/>
  <c r="C1207" i="1"/>
  <c r="G1207" i="1" s="1"/>
  <c r="H1206" i="1"/>
  <c r="D1206" i="1"/>
  <c r="C1206" i="1"/>
  <c r="G1206" i="1" s="1"/>
  <c r="H1205" i="1"/>
  <c r="D1205" i="1"/>
  <c r="C1205" i="1"/>
  <c r="G1205" i="1" s="1"/>
  <c r="H1204" i="1"/>
  <c r="D1204" i="1"/>
  <c r="C1204" i="1"/>
  <c r="G1204" i="1" s="1"/>
  <c r="H1203" i="1"/>
  <c r="D1203" i="1"/>
  <c r="C1203" i="1"/>
  <c r="G1203" i="1" s="1"/>
  <c r="H1202" i="1"/>
  <c r="D1202" i="1"/>
  <c r="C1202" i="1"/>
  <c r="G1202" i="1" s="1"/>
  <c r="H1201" i="1"/>
  <c r="D1201" i="1"/>
  <c r="C1201" i="1"/>
  <c r="G1201" i="1" s="1"/>
  <c r="H1200" i="1"/>
  <c r="D1200" i="1"/>
  <c r="C1200" i="1"/>
  <c r="G1200" i="1" s="1"/>
  <c r="H1199" i="1"/>
  <c r="D1199" i="1"/>
  <c r="C1199" i="1"/>
  <c r="G1199" i="1" s="1"/>
  <c r="H1198" i="1"/>
  <c r="D1198" i="1"/>
  <c r="C1198" i="1"/>
  <c r="G1198" i="1" s="1"/>
  <c r="H1197" i="1"/>
  <c r="D1197" i="1"/>
  <c r="C1197" i="1"/>
  <c r="G1197" i="1" s="1"/>
  <c r="H1196" i="1"/>
  <c r="D1196" i="1"/>
  <c r="C1196" i="1"/>
  <c r="G1196" i="1" s="1"/>
  <c r="H1195" i="1"/>
  <c r="D1195" i="1"/>
  <c r="C1195" i="1"/>
  <c r="G1195" i="1" s="1"/>
  <c r="H1194" i="1"/>
  <c r="D1194" i="1"/>
  <c r="C1194" i="1"/>
  <c r="G1194" i="1" s="1"/>
  <c r="H1193" i="1"/>
  <c r="G1193" i="1"/>
  <c r="D1193" i="1"/>
  <c r="C1193" i="1"/>
  <c r="H1192" i="1"/>
  <c r="G1192" i="1"/>
  <c r="D1192" i="1"/>
  <c r="C1192" i="1"/>
  <c r="H1191" i="1"/>
  <c r="G1191" i="1"/>
  <c r="D1191" i="1"/>
  <c r="C1191" i="1"/>
  <c r="H1190" i="1"/>
  <c r="G1190" i="1"/>
  <c r="D1190" i="1"/>
  <c r="C1190" i="1"/>
  <c r="H1189" i="1"/>
  <c r="G1189" i="1"/>
  <c r="D1189" i="1"/>
  <c r="C1189" i="1"/>
  <c r="H1188" i="1"/>
  <c r="G1188" i="1"/>
  <c r="D1188" i="1"/>
  <c r="C1188" i="1"/>
  <c r="H1187" i="1"/>
  <c r="G1187" i="1"/>
  <c r="D1187" i="1"/>
  <c r="C1187" i="1"/>
  <c r="H1186" i="1"/>
  <c r="G1186" i="1"/>
  <c r="D1186" i="1"/>
  <c r="C1186" i="1"/>
  <c r="H1185" i="1"/>
  <c r="G1185" i="1"/>
  <c r="D1185" i="1"/>
  <c r="C1185" i="1"/>
  <c r="D1184" i="1"/>
  <c r="D1183" i="1"/>
  <c r="H1182" i="1"/>
  <c r="G1182" i="1"/>
  <c r="D1182" i="1"/>
  <c r="C1182" i="1"/>
  <c r="H1181" i="1"/>
  <c r="G1181" i="1"/>
  <c r="D1181" i="1"/>
  <c r="C1181" i="1"/>
  <c r="H1180" i="1"/>
  <c r="G1180" i="1"/>
  <c r="D1180" i="1"/>
  <c r="C1180" i="1"/>
  <c r="H1179" i="1"/>
  <c r="G1179" i="1"/>
  <c r="D1179" i="1"/>
  <c r="C1179" i="1"/>
  <c r="H1178" i="1"/>
  <c r="G1178" i="1"/>
  <c r="D1178" i="1"/>
  <c r="C1178" i="1"/>
  <c r="H1177" i="1"/>
  <c r="G1177" i="1"/>
  <c r="D1177" i="1"/>
  <c r="C1177" i="1"/>
  <c r="H1176" i="1"/>
  <c r="G1176" i="1"/>
  <c r="D1176" i="1"/>
  <c r="C1176" i="1"/>
  <c r="C1175" i="1"/>
  <c r="H1174" i="1"/>
  <c r="G1174" i="1"/>
  <c r="D1174" i="1"/>
  <c r="C1174" i="1"/>
  <c r="H1173" i="1"/>
  <c r="G1173" i="1"/>
  <c r="D1173" i="1"/>
  <c r="C1173" i="1"/>
  <c r="H1172" i="1"/>
  <c r="G1172" i="1"/>
  <c r="D1172" i="1"/>
  <c r="C1172" i="1"/>
  <c r="H1171" i="1"/>
  <c r="G1171" i="1"/>
  <c r="D1171" i="1"/>
  <c r="C1171" i="1"/>
  <c r="H1170" i="1"/>
  <c r="G1170" i="1"/>
  <c r="D1170" i="1"/>
  <c r="C1170" i="1"/>
  <c r="H1169" i="1"/>
  <c r="G1169" i="1"/>
  <c r="D1169" i="1"/>
  <c r="C1169" i="1"/>
  <c r="H1168" i="1"/>
  <c r="G1168" i="1"/>
  <c r="D1168" i="1"/>
  <c r="C1168" i="1"/>
  <c r="C1167" i="1"/>
  <c r="H1166" i="1"/>
  <c r="G1166" i="1"/>
  <c r="D1166" i="1"/>
  <c r="C1166" i="1"/>
  <c r="H1165" i="1"/>
  <c r="D1165" i="1"/>
  <c r="C1165" i="1"/>
  <c r="H1164" i="1"/>
  <c r="G1164" i="1"/>
  <c r="D1164" i="1"/>
  <c r="C1164" i="1"/>
  <c r="H1163" i="1"/>
  <c r="G1163" i="1"/>
  <c r="D1163" i="1"/>
  <c r="C1163" i="1"/>
  <c r="H1162" i="1"/>
  <c r="G1162" i="1"/>
  <c r="D1162" i="1"/>
  <c r="C1162" i="1"/>
  <c r="H1161" i="1"/>
  <c r="G1161" i="1"/>
  <c r="D1161" i="1"/>
  <c r="C1161" i="1"/>
  <c r="H1160" i="1"/>
  <c r="D1160" i="1"/>
  <c r="C1160" i="1"/>
  <c r="G1160" i="1" s="1"/>
  <c r="H1159" i="1"/>
  <c r="G1159" i="1"/>
  <c r="D1159" i="1"/>
  <c r="C1159" i="1"/>
  <c r="H1158" i="1"/>
  <c r="G1158" i="1"/>
  <c r="D1158" i="1"/>
  <c r="C1158" i="1"/>
  <c r="H1157" i="1"/>
  <c r="D1157" i="1"/>
  <c r="C1157" i="1"/>
  <c r="G1157" i="1" s="1"/>
  <c r="H1156" i="1"/>
  <c r="D1156" i="1"/>
  <c r="C1156" i="1"/>
  <c r="G1156" i="1" s="1"/>
  <c r="H1155" i="1"/>
  <c r="D1155" i="1"/>
  <c r="C1155" i="1"/>
  <c r="G1155" i="1" s="1"/>
  <c r="C1154" i="1"/>
  <c r="G1151" i="1"/>
  <c r="D1151" i="1"/>
  <c r="C1151" i="1"/>
  <c r="H1151" i="1" s="1"/>
  <c r="H1150" i="1"/>
  <c r="G1150" i="1"/>
  <c r="D1150" i="1"/>
  <c r="C1150" i="1"/>
  <c r="H1149" i="1"/>
  <c r="G1149" i="1"/>
  <c r="D1149" i="1"/>
  <c r="C1149" i="1"/>
  <c r="D1148" i="1"/>
  <c r="G1147" i="1"/>
  <c r="D1147" i="1"/>
  <c r="C1147" i="1"/>
  <c r="H1147" i="1" s="1"/>
  <c r="H1146" i="1"/>
  <c r="G1146" i="1"/>
  <c r="D1146" i="1"/>
  <c r="C1146" i="1"/>
  <c r="H1145" i="1"/>
  <c r="G1145" i="1"/>
  <c r="D1145" i="1"/>
  <c r="C1145" i="1"/>
  <c r="H1144" i="1"/>
  <c r="G1144" i="1"/>
  <c r="D1144" i="1"/>
  <c r="C1144" i="1"/>
  <c r="H1143" i="1"/>
  <c r="G1143" i="1"/>
  <c r="D1143" i="1"/>
  <c r="C1143" i="1"/>
  <c r="D1142" i="1"/>
  <c r="H1141" i="1"/>
  <c r="G1141" i="1"/>
  <c r="D1141" i="1"/>
  <c r="C1141" i="1"/>
  <c r="H1140" i="1"/>
  <c r="G1140" i="1"/>
  <c r="D1140" i="1"/>
  <c r="C1140" i="1"/>
  <c r="H1139" i="1"/>
  <c r="G1139" i="1"/>
  <c r="D1139" i="1"/>
  <c r="C1139" i="1"/>
  <c r="H1138" i="1"/>
  <c r="G1138" i="1"/>
  <c r="D1138" i="1"/>
  <c r="C1138" i="1"/>
  <c r="H1137" i="1"/>
  <c r="G1137" i="1"/>
  <c r="D1137" i="1"/>
  <c r="C1137" i="1"/>
  <c r="H1136" i="1"/>
  <c r="G1136" i="1"/>
  <c r="D1136" i="1"/>
  <c r="C1136" i="1"/>
  <c r="H1135" i="1"/>
  <c r="G1135" i="1"/>
  <c r="D1135" i="1"/>
  <c r="C1135" i="1"/>
  <c r="H1134" i="1"/>
  <c r="G1134" i="1"/>
  <c r="D1134" i="1"/>
  <c r="C1134" i="1"/>
  <c r="H1133" i="1"/>
  <c r="D1133" i="1"/>
  <c r="C1133" i="1"/>
  <c r="G1133" i="1" s="1"/>
  <c r="H1132" i="1"/>
  <c r="G1132" i="1"/>
  <c r="D1132" i="1"/>
  <c r="C1132" i="1"/>
  <c r="H1131" i="1"/>
  <c r="G1131" i="1"/>
  <c r="D1131" i="1"/>
  <c r="C1131" i="1"/>
  <c r="H1130" i="1"/>
  <c r="G1130" i="1"/>
  <c r="D1130" i="1"/>
  <c r="C1130" i="1"/>
  <c r="H1129" i="1"/>
  <c r="G1129" i="1"/>
  <c r="D1129" i="1"/>
  <c r="C1129" i="1"/>
  <c r="H1128" i="1"/>
  <c r="G1128" i="1"/>
  <c r="D1128" i="1"/>
  <c r="C1128" i="1"/>
  <c r="D1127" i="1"/>
  <c r="C1127" i="1"/>
  <c r="G1127" i="1" s="1"/>
  <c r="H1126" i="1"/>
  <c r="G1126" i="1"/>
  <c r="D1126" i="1"/>
  <c r="C1126" i="1"/>
  <c r="H1125" i="1"/>
  <c r="G1125" i="1"/>
  <c r="D1125" i="1"/>
  <c r="C1125" i="1"/>
  <c r="H1123" i="1"/>
  <c r="G1123" i="1"/>
  <c r="D1123" i="1"/>
  <c r="C1123" i="1"/>
  <c r="H1122" i="1"/>
  <c r="G1122" i="1"/>
  <c r="D1122" i="1"/>
  <c r="C1122" i="1"/>
  <c r="H1121" i="1"/>
  <c r="G1121" i="1"/>
  <c r="D1121" i="1"/>
  <c r="C1121" i="1"/>
  <c r="H1120" i="1"/>
  <c r="G1120" i="1"/>
  <c r="D1120" i="1"/>
  <c r="C1120" i="1"/>
  <c r="H1119" i="1"/>
  <c r="G1119" i="1"/>
  <c r="D1119" i="1"/>
  <c r="C1119" i="1"/>
  <c r="H1118" i="1"/>
  <c r="G1118" i="1"/>
  <c r="D1118" i="1"/>
  <c r="C1118" i="1"/>
  <c r="H1117" i="1"/>
  <c r="G1117" i="1"/>
  <c r="D1117" i="1"/>
  <c r="C1117" i="1"/>
  <c r="H1116" i="1"/>
  <c r="G1116" i="1"/>
  <c r="D1116" i="1"/>
  <c r="C1116" i="1"/>
  <c r="H1115" i="1"/>
  <c r="G1115" i="1"/>
  <c r="D1115" i="1"/>
  <c r="C1115" i="1"/>
  <c r="H1114" i="1"/>
  <c r="G1114" i="1"/>
  <c r="D1114" i="1"/>
  <c r="C1114" i="1"/>
  <c r="H1113" i="1"/>
  <c r="G1113" i="1"/>
  <c r="D1113" i="1"/>
  <c r="C1113" i="1"/>
  <c r="H1112" i="1"/>
  <c r="G1112" i="1"/>
  <c r="D1112" i="1"/>
  <c r="C1112" i="1"/>
  <c r="H1111" i="1"/>
  <c r="G1111" i="1"/>
  <c r="D1111" i="1"/>
  <c r="C1111" i="1"/>
  <c r="H1110" i="1"/>
  <c r="G1110" i="1"/>
  <c r="D1110" i="1"/>
  <c r="C1110" i="1"/>
  <c r="H1109" i="1"/>
  <c r="G1109" i="1"/>
  <c r="D1109" i="1"/>
  <c r="C1109" i="1"/>
  <c r="H1108" i="1"/>
  <c r="G1108" i="1"/>
  <c r="D1108" i="1"/>
  <c r="C1108" i="1"/>
  <c r="H1107" i="1"/>
  <c r="G1107" i="1"/>
  <c r="D1107" i="1"/>
  <c r="C1107" i="1"/>
  <c r="H1106" i="1"/>
  <c r="G1106" i="1"/>
  <c r="D1106" i="1"/>
  <c r="C1106" i="1"/>
  <c r="H1105" i="1"/>
  <c r="G1105" i="1"/>
  <c r="D1105" i="1"/>
  <c r="C1105" i="1"/>
  <c r="H1104" i="1"/>
  <c r="G1104" i="1"/>
  <c r="D1104" i="1"/>
  <c r="C1104" i="1"/>
  <c r="H1103" i="1"/>
  <c r="G1103" i="1"/>
  <c r="D1103" i="1"/>
  <c r="C1103" i="1"/>
  <c r="H1102" i="1"/>
  <c r="G1102" i="1"/>
  <c r="D1102" i="1"/>
  <c r="C1102" i="1"/>
  <c r="H1101" i="1"/>
  <c r="G1101" i="1"/>
  <c r="D1101" i="1"/>
  <c r="C1101" i="1"/>
  <c r="H1100" i="1"/>
  <c r="G1100" i="1"/>
  <c r="D1100" i="1"/>
  <c r="C1100" i="1"/>
  <c r="H1099" i="1"/>
  <c r="G1099" i="1"/>
  <c r="D1099" i="1"/>
  <c r="C1099" i="1"/>
  <c r="H1098" i="1"/>
  <c r="G1098" i="1"/>
  <c r="D1098" i="1"/>
  <c r="C1098" i="1"/>
  <c r="H1097" i="1"/>
  <c r="G1097" i="1"/>
  <c r="D1097" i="1"/>
  <c r="C1097" i="1"/>
  <c r="C1096" i="1"/>
  <c r="H1095" i="1"/>
  <c r="G1095" i="1"/>
  <c r="D1095" i="1"/>
  <c r="C1095" i="1"/>
  <c r="H1094" i="1"/>
  <c r="G1094" i="1"/>
  <c r="D1094" i="1"/>
  <c r="C1094" i="1"/>
  <c r="H1093" i="1"/>
  <c r="G1093" i="1"/>
  <c r="D1093" i="1"/>
  <c r="C1093" i="1"/>
  <c r="H1092" i="1"/>
  <c r="G1092" i="1"/>
  <c r="D1092" i="1"/>
  <c r="C1092" i="1"/>
  <c r="H1091" i="1"/>
  <c r="G1091" i="1"/>
  <c r="D1091" i="1"/>
  <c r="C1091" i="1"/>
  <c r="H1090" i="1"/>
  <c r="G1090" i="1"/>
  <c r="D1090" i="1"/>
  <c r="C1090" i="1"/>
  <c r="H1089" i="1"/>
  <c r="G1089" i="1"/>
  <c r="D1089" i="1"/>
  <c r="C1089" i="1"/>
  <c r="H1088" i="1"/>
  <c r="G1088" i="1"/>
  <c r="D1088" i="1"/>
  <c r="C1088" i="1"/>
  <c r="H1087" i="1"/>
  <c r="G1087" i="1"/>
  <c r="D1087" i="1"/>
  <c r="C1087" i="1"/>
  <c r="H1086" i="1"/>
  <c r="G1086" i="1"/>
  <c r="D1086" i="1"/>
  <c r="C1086" i="1"/>
  <c r="H1085" i="1"/>
  <c r="G1085" i="1"/>
  <c r="D1085" i="1"/>
  <c r="C1085" i="1"/>
  <c r="H1084" i="1"/>
  <c r="G1084" i="1"/>
  <c r="D1084" i="1"/>
  <c r="C1084" i="1"/>
  <c r="H1083" i="1"/>
  <c r="G1083" i="1"/>
  <c r="D1083" i="1"/>
  <c r="C1083" i="1"/>
  <c r="H1082" i="1"/>
  <c r="G1082" i="1"/>
  <c r="D1082" i="1"/>
  <c r="C1082" i="1"/>
  <c r="H1081" i="1"/>
  <c r="G1081" i="1"/>
  <c r="D1081" i="1"/>
  <c r="C1081" i="1"/>
  <c r="H1080" i="1"/>
  <c r="G1080" i="1"/>
  <c r="D1080" i="1"/>
  <c r="C1080" i="1"/>
  <c r="H1079" i="1"/>
  <c r="G1079" i="1"/>
  <c r="D1079" i="1"/>
  <c r="C1079" i="1"/>
  <c r="H1078" i="1"/>
  <c r="G1078" i="1"/>
  <c r="D1078" i="1"/>
  <c r="C1078" i="1"/>
  <c r="H1077" i="1"/>
  <c r="G1077" i="1"/>
  <c r="D1077" i="1"/>
  <c r="C1077" i="1"/>
  <c r="H1076" i="1"/>
  <c r="G1076" i="1"/>
  <c r="D1076" i="1"/>
  <c r="C1076" i="1"/>
  <c r="H1075" i="1"/>
  <c r="G1075" i="1"/>
  <c r="D1075" i="1"/>
  <c r="C1075" i="1"/>
  <c r="H1074" i="1"/>
  <c r="G1074" i="1"/>
  <c r="D1074" i="1"/>
  <c r="C1074" i="1"/>
  <c r="H1073" i="1"/>
  <c r="G1073" i="1"/>
  <c r="D1073" i="1"/>
  <c r="C1073" i="1"/>
  <c r="H1072" i="1"/>
  <c r="G1072" i="1"/>
  <c r="D1072" i="1"/>
  <c r="C1072" i="1"/>
  <c r="H1071" i="1"/>
  <c r="G1071" i="1"/>
  <c r="D1071" i="1"/>
  <c r="C1071" i="1"/>
  <c r="H1070" i="1"/>
  <c r="G1070" i="1"/>
  <c r="D1070" i="1"/>
  <c r="C1070" i="1"/>
  <c r="H1069" i="1"/>
  <c r="G1069" i="1"/>
  <c r="D1069" i="1"/>
  <c r="C1069" i="1"/>
  <c r="H1068" i="1"/>
  <c r="G1068" i="1"/>
  <c r="D1068" i="1"/>
  <c r="C1068" i="1"/>
  <c r="H1067" i="1"/>
  <c r="G1067" i="1"/>
  <c r="D1067" i="1"/>
  <c r="C1067" i="1"/>
  <c r="H1066" i="1"/>
  <c r="G1066" i="1"/>
  <c r="D1066" i="1"/>
  <c r="C1066" i="1"/>
  <c r="D1065" i="1"/>
  <c r="H1064" i="1"/>
  <c r="D1064" i="1"/>
  <c r="C1064" i="1"/>
  <c r="H1063" i="1"/>
  <c r="G1063" i="1"/>
  <c r="D1063" i="1"/>
  <c r="C1063" i="1"/>
  <c r="H1062" i="1"/>
  <c r="D1062" i="1"/>
  <c r="C1062" i="1"/>
  <c r="G1062" i="1" s="1"/>
  <c r="H1061" i="1"/>
  <c r="D1061" i="1"/>
  <c r="C1061" i="1"/>
  <c r="G1061" i="1" s="1"/>
  <c r="H1060" i="1"/>
  <c r="G1060" i="1"/>
  <c r="D1060" i="1"/>
  <c r="C1060" i="1"/>
  <c r="H1059" i="1"/>
  <c r="G1059" i="1"/>
  <c r="D1059" i="1"/>
  <c r="C1059" i="1"/>
  <c r="H1058" i="1"/>
  <c r="G1058" i="1"/>
  <c r="D1058" i="1"/>
  <c r="C1058" i="1"/>
  <c r="H1057" i="1"/>
  <c r="G1057" i="1"/>
  <c r="D1057" i="1"/>
  <c r="C1057" i="1"/>
  <c r="C1056" i="1"/>
  <c r="H1055" i="1"/>
  <c r="G1055" i="1"/>
  <c r="D1055" i="1"/>
  <c r="C1055" i="1"/>
  <c r="H1054" i="1"/>
  <c r="D1054" i="1"/>
  <c r="C1054" i="1"/>
  <c r="G1054" i="1" s="1"/>
  <c r="H1053" i="1"/>
  <c r="G1053" i="1"/>
  <c r="D1053" i="1"/>
  <c r="C1053" i="1"/>
  <c r="H1052" i="1"/>
  <c r="G1052" i="1"/>
  <c r="D1052" i="1"/>
  <c r="C1052" i="1"/>
  <c r="H1051" i="1"/>
  <c r="G1051" i="1"/>
  <c r="D1051" i="1"/>
  <c r="C1051" i="1"/>
  <c r="H1050" i="1"/>
  <c r="D1050" i="1"/>
  <c r="C1050" i="1"/>
  <c r="G1050" i="1" s="1"/>
  <c r="H1049" i="1"/>
  <c r="G1049" i="1"/>
  <c r="D1049" i="1"/>
  <c r="C1049" i="1"/>
  <c r="H1048" i="1"/>
  <c r="D1048" i="1"/>
  <c r="C1048" i="1"/>
  <c r="G1048" i="1" s="1"/>
  <c r="D1047" i="1"/>
  <c r="D1045" i="1"/>
  <c r="C1045" i="1"/>
  <c r="H1045" i="1" s="1"/>
  <c r="H1044" i="1"/>
  <c r="G1044" i="1"/>
  <c r="D1044" i="1"/>
  <c r="C1044" i="1"/>
  <c r="H1043" i="1"/>
  <c r="G1043" i="1"/>
  <c r="D1043" i="1"/>
  <c r="C1043" i="1"/>
  <c r="D1042" i="1"/>
  <c r="C1042" i="1"/>
  <c r="H1042" i="1" s="1"/>
  <c r="D1041" i="1"/>
  <c r="C1041" i="1"/>
  <c r="H1041" i="1" s="1"/>
  <c r="H1040" i="1"/>
  <c r="G1040" i="1"/>
  <c r="D1040" i="1"/>
  <c r="C1040" i="1"/>
  <c r="H1039" i="1"/>
  <c r="G1039" i="1"/>
  <c r="D1039" i="1"/>
  <c r="C1039" i="1"/>
  <c r="H1038" i="1"/>
  <c r="G1038" i="1"/>
  <c r="D1038" i="1"/>
  <c r="C1038" i="1"/>
  <c r="H1037" i="1"/>
  <c r="G1037" i="1"/>
  <c r="D1037" i="1"/>
  <c r="C1037" i="1"/>
  <c r="H1036" i="1"/>
  <c r="G1036" i="1"/>
  <c r="D1036" i="1"/>
  <c r="C1036" i="1"/>
  <c r="H1035" i="1"/>
  <c r="G1035" i="1"/>
  <c r="D1035" i="1"/>
  <c r="C1035" i="1"/>
  <c r="H1034" i="1"/>
  <c r="G1034" i="1"/>
  <c r="D1034" i="1"/>
  <c r="C1034" i="1"/>
  <c r="D1033" i="1"/>
  <c r="C1033" i="1"/>
  <c r="H1033" i="1" s="1"/>
  <c r="D1032" i="1"/>
  <c r="C1032" i="1"/>
  <c r="H1032" i="1" s="1"/>
  <c r="H1031" i="1"/>
  <c r="G1031" i="1"/>
  <c r="D1031" i="1"/>
  <c r="C1031" i="1"/>
  <c r="D1030" i="1"/>
  <c r="H1029" i="1"/>
  <c r="G1029" i="1"/>
  <c r="D1029" i="1"/>
  <c r="C1029" i="1"/>
  <c r="G1028" i="1"/>
  <c r="D1028" i="1"/>
  <c r="C1028" i="1"/>
  <c r="H1028" i="1" s="1"/>
  <c r="H1027" i="1"/>
  <c r="G1027" i="1"/>
  <c r="D1027" i="1"/>
  <c r="C1027" i="1"/>
  <c r="H1026" i="1"/>
  <c r="G1026" i="1"/>
  <c r="D1026" i="1"/>
  <c r="C1026" i="1"/>
  <c r="G1025" i="1"/>
  <c r="D1025" i="1"/>
  <c r="C1025" i="1"/>
  <c r="H1025" i="1" s="1"/>
  <c r="H1024" i="1"/>
  <c r="G1024" i="1"/>
  <c r="D1024" i="1"/>
  <c r="C1024" i="1"/>
  <c r="D1023" i="1"/>
  <c r="H1022" i="1"/>
  <c r="G1022" i="1"/>
  <c r="D1022" i="1"/>
  <c r="C1022" i="1"/>
  <c r="H1021" i="1"/>
  <c r="G1021" i="1"/>
  <c r="D1021" i="1"/>
  <c r="C1021" i="1"/>
  <c r="H1020" i="1"/>
  <c r="G1020" i="1"/>
  <c r="D1020" i="1"/>
  <c r="C1020" i="1"/>
  <c r="H1019" i="1"/>
  <c r="G1019" i="1"/>
  <c r="D1019" i="1"/>
  <c r="C1019" i="1"/>
  <c r="G1018" i="1"/>
  <c r="D1018" i="1"/>
  <c r="C1018" i="1"/>
  <c r="H1018" i="1" s="1"/>
  <c r="D1017" i="1"/>
  <c r="C1017" i="1"/>
  <c r="G1017" i="1" s="1"/>
  <c r="H1016" i="1"/>
  <c r="G1016" i="1"/>
  <c r="D1016" i="1"/>
  <c r="C1016" i="1"/>
  <c r="H1015" i="1"/>
  <c r="G1015" i="1"/>
  <c r="D1015" i="1"/>
  <c r="C1015" i="1"/>
  <c r="G1014" i="1"/>
  <c r="D1014" i="1"/>
  <c r="C1014" i="1"/>
  <c r="H1014" i="1" s="1"/>
  <c r="D1013" i="1"/>
  <c r="G1012" i="1"/>
  <c r="D1012" i="1"/>
  <c r="C1012" i="1"/>
  <c r="H1012" i="1" s="1"/>
  <c r="H1011" i="1"/>
  <c r="G1011" i="1"/>
  <c r="D1011" i="1"/>
  <c r="C1011" i="1"/>
  <c r="H1010" i="1"/>
  <c r="G1010" i="1"/>
  <c r="D1010" i="1"/>
  <c r="C1010" i="1"/>
  <c r="H1009" i="1"/>
  <c r="G1009" i="1"/>
  <c r="D1009" i="1"/>
  <c r="C1009" i="1"/>
  <c r="G1008" i="1"/>
  <c r="D1008" i="1"/>
  <c r="C1008" i="1"/>
  <c r="H1008" i="1" s="1"/>
  <c r="D1007" i="1"/>
  <c r="C1007" i="1"/>
  <c r="H1007" i="1" s="1"/>
  <c r="H1006" i="1"/>
  <c r="G1006" i="1"/>
  <c r="D1006" i="1"/>
  <c r="C1006" i="1"/>
  <c r="H1005" i="1"/>
  <c r="G1005" i="1"/>
  <c r="D1005" i="1"/>
  <c r="C1005" i="1"/>
  <c r="H1004" i="1"/>
  <c r="G1004" i="1"/>
  <c r="D1004" i="1"/>
  <c r="C1004" i="1"/>
  <c r="G1003" i="1"/>
  <c r="D1003" i="1"/>
  <c r="C1003" i="1"/>
  <c r="H1003" i="1" s="1"/>
  <c r="G1002" i="1"/>
  <c r="D1002" i="1"/>
  <c r="C1002" i="1"/>
  <c r="H1002" i="1" s="1"/>
  <c r="H1001" i="1"/>
  <c r="G1001" i="1"/>
  <c r="D1001" i="1"/>
  <c r="C1001" i="1"/>
  <c r="G1000" i="1"/>
  <c r="D1000" i="1"/>
  <c r="C1000" i="1"/>
  <c r="H1000" i="1" s="1"/>
  <c r="G999" i="1"/>
  <c r="D999" i="1"/>
  <c r="C999" i="1"/>
  <c r="H999" i="1" s="1"/>
  <c r="G998" i="1"/>
  <c r="D998" i="1"/>
  <c r="C998" i="1"/>
  <c r="H998" i="1" s="1"/>
  <c r="D997" i="1"/>
  <c r="C997" i="1"/>
  <c r="H997" i="1" s="1"/>
  <c r="G996" i="1"/>
  <c r="D996" i="1"/>
  <c r="C996" i="1"/>
  <c r="H996" i="1" s="1"/>
  <c r="G995" i="1"/>
  <c r="D995" i="1"/>
  <c r="C995" i="1"/>
  <c r="H995" i="1" s="1"/>
  <c r="H994" i="1"/>
  <c r="G994" i="1"/>
  <c r="D994" i="1"/>
  <c r="C994" i="1"/>
  <c r="H993" i="1"/>
  <c r="G993" i="1"/>
  <c r="D993" i="1"/>
  <c r="C993" i="1"/>
  <c r="H992" i="1"/>
  <c r="G992" i="1"/>
  <c r="D992" i="1"/>
  <c r="C992" i="1"/>
  <c r="D991" i="1"/>
  <c r="C991" i="1"/>
  <c r="H991" i="1" s="1"/>
  <c r="H989" i="1"/>
  <c r="G989" i="1"/>
  <c r="D989" i="1"/>
  <c r="C989" i="1"/>
  <c r="H988" i="1"/>
  <c r="G988" i="1"/>
  <c r="D988" i="1"/>
  <c r="C988" i="1"/>
  <c r="G987" i="1"/>
  <c r="D987" i="1"/>
  <c r="C987" i="1"/>
  <c r="H987" i="1" s="1"/>
  <c r="D986" i="1"/>
  <c r="H983" i="1"/>
  <c r="G983" i="1"/>
  <c r="D983" i="1"/>
  <c r="C983" i="1"/>
  <c r="H982" i="1"/>
  <c r="G982" i="1"/>
  <c r="D982" i="1"/>
  <c r="C982" i="1"/>
  <c r="H981" i="1"/>
  <c r="G981" i="1"/>
  <c r="D981" i="1"/>
  <c r="C981" i="1"/>
  <c r="H980" i="1"/>
  <c r="G980" i="1"/>
  <c r="D980" i="1"/>
  <c r="C980" i="1"/>
  <c r="H979" i="1"/>
  <c r="G979" i="1"/>
  <c r="D979" i="1"/>
  <c r="C979" i="1"/>
  <c r="H978" i="1"/>
  <c r="G978" i="1"/>
  <c r="D978" i="1"/>
  <c r="C978" i="1"/>
  <c r="H977" i="1"/>
  <c r="G977" i="1"/>
  <c r="D977" i="1"/>
  <c r="C977" i="1"/>
  <c r="H976" i="1"/>
  <c r="G976" i="1"/>
  <c r="D976" i="1"/>
  <c r="C976" i="1"/>
  <c r="H975" i="1"/>
  <c r="G975" i="1"/>
  <c r="D975" i="1"/>
  <c r="C975" i="1"/>
  <c r="H974" i="1"/>
  <c r="G974" i="1"/>
  <c r="D974" i="1"/>
  <c r="C974" i="1"/>
  <c r="H973" i="1"/>
  <c r="G973" i="1"/>
  <c r="D973" i="1"/>
  <c r="C973" i="1"/>
  <c r="H972" i="1"/>
  <c r="G972" i="1"/>
  <c r="D972" i="1"/>
  <c r="C972" i="1"/>
  <c r="H971" i="1"/>
  <c r="G971" i="1"/>
  <c r="D971" i="1"/>
  <c r="C971" i="1"/>
  <c r="H970" i="1"/>
  <c r="G970" i="1"/>
  <c r="D970" i="1"/>
  <c r="C970" i="1"/>
  <c r="H969" i="1"/>
  <c r="G969" i="1"/>
  <c r="D969" i="1"/>
  <c r="C969" i="1"/>
  <c r="H968" i="1"/>
  <c r="G968" i="1"/>
  <c r="D968" i="1"/>
  <c r="C968" i="1"/>
  <c r="H967" i="1"/>
  <c r="G967" i="1"/>
  <c r="D967" i="1"/>
  <c r="C967" i="1"/>
  <c r="H966" i="1"/>
  <c r="G966" i="1"/>
  <c r="D966" i="1"/>
  <c r="C966" i="1"/>
  <c r="H965" i="1"/>
  <c r="G965" i="1"/>
  <c r="D965" i="1"/>
  <c r="C965" i="1"/>
  <c r="H964" i="1"/>
  <c r="G964" i="1"/>
  <c r="D964" i="1"/>
  <c r="C964" i="1"/>
  <c r="H963" i="1"/>
  <c r="G963" i="1"/>
  <c r="D963" i="1"/>
  <c r="C963" i="1"/>
  <c r="H962" i="1"/>
  <c r="G962" i="1"/>
  <c r="D962" i="1"/>
  <c r="C962" i="1"/>
  <c r="H961" i="1"/>
  <c r="G961" i="1"/>
  <c r="D961" i="1"/>
  <c r="C961" i="1"/>
  <c r="H960" i="1"/>
  <c r="G960" i="1"/>
  <c r="D960" i="1"/>
  <c r="C960" i="1"/>
  <c r="H959" i="1"/>
  <c r="G959" i="1"/>
  <c r="D959" i="1"/>
  <c r="C959" i="1"/>
  <c r="H958" i="1"/>
  <c r="G958" i="1"/>
  <c r="D958" i="1"/>
  <c r="C958" i="1"/>
  <c r="H957" i="1"/>
  <c r="G957" i="1"/>
  <c r="D957" i="1"/>
  <c r="C957" i="1"/>
  <c r="H956" i="1"/>
  <c r="G956" i="1"/>
  <c r="D956" i="1"/>
  <c r="C956" i="1"/>
  <c r="H955" i="1"/>
  <c r="G955" i="1"/>
  <c r="D955" i="1"/>
  <c r="C955" i="1"/>
  <c r="H954" i="1"/>
  <c r="G954" i="1"/>
  <c r="D954" i="1"/>
  <c r="C954" i="1"/>
  <c r="H953" i="1"/>
  <c r="G953" i="1"/>
  <c r="D953" i="1"/>
  <c r="C953" i="1"/>
  <c r="H952" i="1"/>
  <c r="G952" i="1"/>
  <c r="D952" i="1"/>
  <c r="C952" i="1"/>
  <c r="H951" i="1"/>
  <c r="G951" i="1"/>
  <c r="D951" i="1"/>
  <c r="C951" i="1"/>
  <c r="H950" i="1"/>
  <c r="G950" i="1"/>
  <c r="D950" i="1"/>
  <c r="C950" i="1"/>
  <c r="H949" i="1"/>
  <c r="G949" i="1"/>
  <c r="D949" i="1"/>
  <c r="C949" i="1"/>
  <c r="H948" i="1"/>
  <c r="G948" i="1"/>
  <c r="D948" i="1"/>
  <c r="C948" i="1"/>
  <c r="H947" i="1"/>
  <c r="G947" i="1"/>
  <c r="D947" i="1"/>
  <c r="C947" i="1"/>
  <c r="H946" i="1"/>
  <c r="G946" i="1"/>
  <c r="D946" i="1"/>
  <c r="C946" i="1"/>
  <c r="H945" i="1"/>
  <c r="G945" i="1"/>
  <c r="D945" i="1"/>
  <c r="C945" i="1"/>
  <c r="H944" i="1"/>
  <c r="G944" i="1"/>
  <c r="D944" i="1"/>
  <c r="C944" i="1"/>
  <c r="H943" i="1"/>
  <c r="G943" i="1"/>
  <c r="D943" i="1"/>
  <c r="C943" i="1"/>
  <c r="H942" i="1"/>
  <c r="G942" i="1"/>
  <c r="D942" i="1"/>
  <c r="C942" i="1"/>
  <c r="H941" i="1"/>
  <c r="G941" i="1"/>
  <c r="D941" i="1"/>
  <c r="C941" i="1"/>
  <c r="H940" i="1"/>
  <c r="G940" i="1"/>
  <c r="D940" i="1"/>
  <c r="C940" i="1"/>
  <c r="H939" i="1"/>
  <c r="G939" i="1"/>
  <c r="D939" i="1"/>
  <c r="C939" i="1"/>
  <c r="H938" i="1"/>
  <c r="G938" i="1"/>
  <c r="D938" i="1"/>
  <c r="C938" i="1"/>
  <c r="H937" i="1"/>
  <c r="G937" i="1"/>
  <c r="D937" i="1"/>
  <c r="C937" i="1"/>
  <c r="H936" i="1"/>
  <c r="G936" i="1"/>
  <c r="D936" i="1"/>
  <c r="C936" i="1"/>
  <c r="H935" i="1"/>
  <c r="G935" i="1"/>
  <c r="D935" i="1"/>
  <c r="C935" i="1"/>
  <c r="H934" i="1"/>
  <c r="G934" i="1"/>
  <c r="D934" i="1"/>
  <c r="C934" i="1"/>
  <c r="H933" i="1"/>
  <c r="G933" i="1"/>
  <c r="D933" i="1"/>
  <c r="C933" i="1"/>
  <c r="H932" i="1"/>
  <c r="G932" i="1"/>
  <c r="D932" i="1"/>
  <c r="C932" i="1"/>
  <c r="H931" i="1"/>
  <c r="G931" i="1"/>
  <c r="D931" i="1"/>
  <c r="C931" i="1"/>
  <c r="H930" i="1"/>
  <c r="G930" i="1"/>
  <c r="D930" i="1"/>
  <c r="C930" i="1"/>
  <c r="H929" i="1"/>
  <c r="G929" i="1"/>
  <c r="D929" i="1"/>
  <c r="C929" i="1"/>
  <c r="H928" i="1"/>
  <c r="G928" i="1"/>
  <c r="D928" i="1"/>
  <c r="C928" i="1"/>
  <c r="H927" i="1"/>
  <c r="G927" i="1"/>
  <c r="D927" i="1"/>
  <c r="C927" i="1"/>
  <c r="H926" i="1"/>
  <c r="G926" i="1"/>
  <c r="D926" i="1"/>
  <c r="C926" i="1"/>
  <c r="H925" i="1"/>
  <c r="G925" i="1"/>
  <c r="D925" i="1"/>
  <c r="C925" i="1"/>
  <c r="H924" i="1"/>
  <c r="G924" i="1"/>
  <c r="D924" i="1"/>
  <c r="C924" i="1"/>
  <c r="H923" i="1"/>
  <c r="G923" i="1"/>
  <c r="D923" i="1"/>
  <c r="C923" i="1"/>
  <c r="H922" i="1"/>
  <c r="G922" i="1"/>
  <c r="D922" i="1"/>
  <c r="C922" i="1"/>
  <c r="H921" i="1"/>
  <c r="G921" i="1"/>
  <c r="D921" i="1"/>
  <c r="C921" i="1"/>
  <c r="H920" i="1"/>
  <c r="G920" i="1"/>
  <c r="D920" i="1"/>
  <c r="C920" i="1"/>
  <c r="H919" i="1"/>
  <c r="G919" i="1"/>
  <c r="D919" i="1"/>
  <c r="C919" i="1"/>
  <c r="H918" i="1"/>
  <c r="G918" i="1"/>
  <c r="D918" i="1"/>
  <c r="C918" i="1"/>
  <c r="H917" i="1"/>
  <c r="G917" i="1"/>
  <c r="D917" i="1"/>
  <c r="C917" i="1"/>
  <c r="H916" i="1"/>
  <c r="G916" i="1"/>
  <c r="D916" i="1"/>
  <c r="C916" i="1"/>
  <c r="H915" i="1"/>
  <c r="G915" i="1"/>
  <c r="D915" i="1"/>
  <c r="C915" i="1"/>
  <c r="H914" i="1"/>
  <c r="G914" i="1"/>
  <c r="D914" i="1"/>
  <c r="C914" i="1"/>
  <c r="H913" i="1"/>
  <c r="G913" i="1"/>
  <c r="D913" i="1"/>
  <c r="C913" i="1"/>
  <c r="H912" i="1"/>
  <c r="G912" i="1"/>
  <c r="D912" i="1"/>
  <c r="C912" i="1"/>
  <c r="H911" i="1"/>
  <c r="G911" i="1"/>
  <c r="D911" i="1"/>
  <c r="C911" i="1"/>
  <c r="H910" i="1"/>
  <c r="G910" i="1"/>
  <c r="D910" i="1"/>
  <c r="C910" i="1"/>
  <c r="H909" i="1"/>
  <c r="G909" i="1"/>
  <c r="D909" i="1"/>
  <c r="C909" i="1"/>
  <c r="H908" i="1"/>
  <c r="G908" i="1"/>
  <c r="D908" i="1"/>
  <c r="C908" i="1"/>
  <c r="H907" i="1"/>
  <c r="G907" i="1"/>
  <c r="D907" i="1"/>
  <c r="C907" i="1"/>
  <c r="H906" i="1"/>
  <c r="G906" i="1"/>
  <c r="D906" i="1"/>
  <c r="C906" i="1"/>
  <c r="H905" i="1"/>
  <c r="G905" i="1"/>
  <c r="D905" i="1"/>
  <c r="C905" i="1"/>
  <c r="H904" i="1"/>
  <c r="G904" i="1"/>
  <c r="D904" i="1"/>
  <c r="C904" i="1"/>
  <c r="H903" i="1"/>
  <c r="G903" i="1"/>
  <c r="D903" i="1"/>
  <c r="C903" i="1"/>
  <c r="H902" i="1"/>
  <c r="G902" i="1"/>
  <c r="D902" i="1"/>
  <c r="C902" i="1"/>
  <c r="H901" i="1"/>
  <c r="G901" i="1"/>
  <c r="D901" i="1"/>
  <c r="C901" i="1"/>
  <c r="H900" i="1"/>
  <c r="G900" i="1"/>
  <c r="D900" i="1"/>
  <c r="C900" i="1"/>
  <c r="H899" i="1"/>
  <c r="G899" i="1"/>
  <c r="D899" i="1"/>
  <c r="C899" i="1"/>
  <c r="H898" i="1"/>
  <c r="G898" i="1"/>
  <c r="D898" i="1"/>
  <c r="C898" i="1"/>
  <c r="H897" i="1"/>
  <c r="G897" i="1"/>
  <c r="D897" i="1"/>
  <c r="C897" i="1"/>
  <c r="H896" i="1"/>
  <c r="G896" i="1"/>
  <c r="D896" i="1"/>
  <c r="C896" i="1"/>
  <c r="H895" i="1"/>
  <c r="G895" i="1"/>
  <c r="D895" i="1"/>
  <c r="C895" i="1"/>
  <c r="H894" i="1"/>
  <c r="G894" i="1"/>
  <c r="D894" i="1"/>
  <c r="C894" i="1"/>
  <c r="H893" i="1"/>
  <c r="G893" i="1"/>
  <c r="D893" i="1"/>
  <c r="C893" i="1"/>
  <c r="H892" i="1"/>
  <c r="G892" i="1"/>
  <c r="D892" i="1"/>
  <c r="C892" i="1"/>
  <c r="H891" i="1"/>
  <c r="G891" i="1"/>
  <c r="D891" i="1"/>
  <c r="C891" i="1"/>
  <c r="H890" i="1"/>
  <c r="G890" i="1"/>
  <c r="D890" i="1"/>
  <c r="C890" i="1"/>
  <c r="H889" i="1"/>
  <c r="G889" i="1"/>
  <c r="D889" i="1"/>
  <c r="C889" i="1"/>
  <c r="H888" i="1"/>
  <c r="G888" i="1"/>
  <c r="D888" i="1"/>
  <c r="C888" i="1"/>
  <c r="H887" i="1"/>
  <c r="G887" i="1"/>
  <c r="D887" i="1"/>
  <c r="C887" i="1"/>
  <c r="H886" i="1"/>
  <c r="G886" i="1"/>
  <c r="D886" i="1"/>
  <c r="C886" i="1"/>
  <c r="H885" i="1"/>
  <c r="G885" i="1"/>
  <c r="D885" i="1"/>
  <c r="C885" i="1"/>
  <c r="H884" i="1"/>
  <c r="G884" i="1"/>
  <c r="D884" i="1"/>
  <c r="C884" i="1"/>
  <c r="H883" i="1"/>
  <c r="G883" i="1"/>
  <c r="D883" i="1"/>
  <c r="C883" i="1"/>
  <c r="H882" i="1"/>
  <c r="G882" i="1"/>
  <c r="D882" i="1"/>
  <c r="C882" i="1"/>
  <c r="H881" i="1"/>
  <c r="G881" i="1"/>
  <c r="D881" i="1"/>
  <c r="C881" i="1"/>
  <c r="H880" i="1"/>
  <c r="G880" i="1"/>
  <c r="D880" i="1"/>
  <c r="C880" i="1"/>
  <c r="H879" i="1"/>
  <c r="G879" i="1"/>
  <c r="D879" i="1"/>
  <c r="C879" i="1"/>
  <c r="H878" i="1"/>
  <c r="G878" i="1"/>
  <c r="D878" i="1"/>
  <c r="C878" i="1"/>
  <c r="H877" i="1"/>
  <c r="G877" i="1"/>
  <c r="D877" i="1"/>
  <c r="C877" i="1"/>
  <c r="H876" i="1"/>
  <c r="G876" i="1"/>
  <c r="D876" i="1"/>
  <c r="C876" i="1"/>
  <c r="H875" i="1"/>
  <c r="G875" i="1"/>
  <c r="D875" i="1"/>
  <c r="C875" i="1"/>
  <c r="H874" i="1"/>
  <c r="G874" i="1"/>
  <c r="D874" i="1"/>
  <c r="C874" i="1"/>
  <c r="H873" i="1"/>
  <c r="G873" i="1"/>
  <c r="D873" i="1"/>
  <c r="C873" i="1"/>
  <c r="H872" i="1"/>
  <c r="G872" i="1"/>
  <c r="D872" i="1"/>
  <c r="C872" i="1"/>
  <c r="H871" i="1"/>
  <c r="G871" i="1"/>
  <c r="D871" i="1"/>
  <c r="C871" i="1"/>
  <c r="H870" i="1"/>
  <c r="G870" i="1"/>
  <c r="D870" i="1"/>
  <c r="C870" i="1"/>
  <c r="H869" i="1"/>
  <c r="G869" i="1"/>
  <c r="D869" i="1"/>
  <c r="C869" i="1"/>
  <c r="H868" i="1"/>
  <c r="G868" i="1"/>
  <c r="D868" i="1"/>
  <c r="C868" i="1"/>
  <c r="H867" i="1"/>
  <c r="G867" i="1"/>
  <c r="D867" i="1"/>
  <c r="C867" i="1"/>
  <c r="H866" i="1"/>
  <c r="G866" i="1"/>
  <c r="D866" i="1"/>
  <c r="C866" i="1"/>
  <c r="H865" i="1"/>
  <c r="G865" i="1"/>
  <c r="D865" i="1"/>
  <c r="C865" i="1"/>
  <c r="H864" i="1"/>
  <c r="G864" i="1"/>
  <c r="D864" i="1"/>
  <c r="C864" i="1"/>
  <c r="H863" i="1"/>
  <c r="G863" i="1"/>
  <c r="D863" i="1"/>
  <c r="C863" i="1"/>
  <c r="H862" i="1"/>
  <c r="G862" i="1"/>
  <c r="D862" i="1"/>
  <c r="C862" i="1"/>
  <c r="H861" i="1"/>
  <c r="G861" i="1"/>
  <c r="D861" i="1"/>
  <c r="C861" i="1"/>
  <c r="H860" i="1"/>
  <c r="G860" i="1"/>
  <c r="D860" i="1"/>
  <c r="C860" i="1"/>
  <c r="H859" i="1"/>
  <c r="G859" i="1"/>
  <c r="D859" i="1"/>
  <c r="C859" i="1"/>
  <c r="H858" i="1"/>
  <c r="G858" i="1"/>
  <c r="D858" i="1"/>
  <c r="C858" i="1"/>
  <c r="H857" i="1"/>
  <c r="G857" i="1"/>
  <c r="D857" i="1"/>
  <c r="C857" i="1"/>
  <c r="H856" i="1"/>
  <c r="G856" i="1"/>
  <c r="D856" i="1"/>
  <c r="C856" i="1"/>
  <c r="H855" i="1"/>
  <c r="G855" i="1"/>
  <c r="D855" i="1"/>
  <c r="C855" i="1"/>
  <c r="H854" i="1"/>
  <c r="G854" i="1"/>
  <c r="D854" i="1"/>
  <c r="C854" i="1"/>
  <c r="H853" i="1"/>
  <c r="G853" i="1"/>
  <c r="D853" i="1"/>
  <c r="C853" i="1"/>
  <c r="H852" i="1"/>
  <c r="G852" i="1"/>
  <c r="D852" i="1"/>
  <c r="C852" i="1"/>
  <c r="H851" i="1"/>
  <c r="G851" i="1"/>
  <c r="D851" i="1"/>
  <c r="C851" i="1"/>
  <c r="H850" i="1"/>
  <c r="G850" i="1"/>
  <c r="D850" i="1"/>
  <c r="C850" i="1"/>
  <c r="H849" i="1"/>
  <c r="G849" i="1"/>
  <c r="D849" i="1"/>
  <c r="C849" i="1"/>
  <c r="H848" i="1"/>
  <c r="G848" i="1"/>
  <c r="D848" i="1"/>
  <c r="C848" i="1"/>
  <c r="H847" i="1"/>
  <c r="G847" i="1"/>
  <c r="D847" i="1"/>
  <c r="C847" i="1"/>
  <c r="H846" i="1"/>
  <c r="G846" i="1"/>
  <c r="D846" i="1"/>
  <c r="C846" i="1"/>
  <c r="H845" i="1"/>
  <c r="G845" i="1"/>
  <c r="D845" i="1"/>
  <c r="C845" i="1"/>
  <c r="H844" i="1"/>
  <c r="G844" i="1"/>
  <c r="D844" i="1"/>
  <c r="C844" i="1"/>
  <c r="H843" i="1"/>
  <c r="G843" i="1"/>
  <c r="D843" i="1"/>
  <c r="C843" i="1"/>
  <c r="H842" i="1"/>
  <c r="G842" i="1"/>
  <c r="D842" i="1"/>
  <c r="C842" i="1"/>
  <c r="H841" i="1"/>
  <c r="G841" i="1"/>
  <c r="D841" i="1"/>
  <c r="C841" i="1"/>
  <c r="H840" i="1"/>
  <c r="G840" i="1"/>
  <c r="D840" i="1"/>
  <c r="C840" i="1"/>
  <c r="H839" i="1"/>
  <c r="G839" i="1"/>
  <c r="D839" i="1"/>
  <c r="C839" i="1"/>
  <c r="H838" i="1"/>
  <c r="G838" i="1"/>
  <c r="D838" i="1"/>
  <c r="C838" i="1"/>
  <c r="H837" i="1"/>
  <c r="G837" i="1"/>
  <c r="D837" i="1"/>
  <c r="C837" i="1"/>
  <c r="H836" i="1"/>
  <c r="G836" i="1"/>
  <c r="D836" i="1"/>
  <c r="C836" i="1"/>
  <c r="H835" i="1"/>
  <c r="G835" i="1"/>
  <c r="D835" i="1"/>
  <c r="C835" i="1"/>
  <c r="H834" i="1"/>
  <c r="G834" i="1"/>
  <c r="D834" i="1"/>
  <c r="C834" i="1"/>
  <c r="H833" i="1"/>
  <c r="G833" i="1"/>
  <c r="D833" i="1"/>
  <c r="C833" i="1"/>
  <c r="H832" i="1"/>
  <c r="G832" i="1"/>
  <c r="D832" i="1"/>
  <c r="C832" i="1"/>
  <c r="H831" i="1"/>
  <c r="G831" i="1"/>
  <c r="D831" i="1"/>
  <c r="C831" i="1"/>
  <c r="H830" i="1"/>
  <c r="G830" i="1"/>
  <c r="D830" i="1"/>
  <c r="C830" i="1"/>
  <c r="H829" i="1"/>
  <c r="G829" i="1"/>
  <c r="D829" i="1"/>
  <c r="C829" i="1"/>
  <c r="H828" i="1"/>
  <c r="G828" i="1"/>
  <c r="D828" i="1"/>
  <c r="C828" i="1"/>
  <c r="H827" i="1"/>
  <c r="G827" i="1"/>
  <c r="D827" i="1"/>
  <c r="C827" i="1"/>
  <c r="H826" i="1"/>
  <c r="G826" i="1"/>
  <c r="D826" i="1"/>
  <c r="C826" i="1"/>
  <c r="H825" i="1"/>
  <c r="G825" i="1"/>
  <c r="D825" i="1"/>
  <c r="C825" i="1"/>
  <c r="H824" i="1"/>
  <c r="G824" i="1"/>
  <c r="D824" i="1"/>
  <c r="C824" i="1"/>
  <c r="H823" i="1"/>
  <c r="G823" i="1"/>
  <c r="D823" i="1"/>
  <c r="C823" i="1"/>
  <c r="H822" i="1"/>
  <c r="G822" i="1"/>
  <c r="D822" i="1"/>
  <c r="C822" i="1"/>
  <c r="H821" i="1"/>
  <c r="G821" i="1"/>
  <c r="D821" i="1"/>
  <c r="C821" i="1"/>
  <c r="H820" i="1"/>
  <c r="G820" i="1"/>
  <c r="D820" i="1"/>
  <c r="C820" i="1"/>
  <c r="H819" i="1"/>
  <c r="G819" i="1"/>
  <c r="D819" i="1"/>
  <c r="C819" i="1"/>
  <c r="H818" i="1"/>
  <c r="G818" i="1"/>
  <c r="D818" i="1"/>
  <c r="C818" i="1"/>
  <c r="H817" i="1"/>
  <c r="G817" i="1"/>
  <c r="D817" i="1"/>
  <c r="C817" i="1"/>
  <c r="H816" i="1"/>
  <c r="G816" i="1"/>
  <c r="D816" i="1"/>
  <c r="C816" i="1"/>
  <c r="H815" i="1"/>
  <c r="G815" i="1"/>
  <c r="D815" i="1"/>
  <c r="C815" i="1"/>
  <c r="H814" i="1"/>
  <c r="G814" i="1"/>
  <c r="D814" i="1"/>
  <c r="C814" i="1"/>
  <c r="H813" i="1"/>
  <c r="G813" i="1"/>
  <c r="D813" i="1"/>
  <c r="C813" i="1"/>
  <c r="H812" i="1"/>
  <c r="G812" i="1"/>
  <c r="D812" i="1"/>
  <c r="C812" i="1"/>
  <c r="H811" i="1"/>
  <c r="G811" i="1"/>
  <c r="D811" i="1"/>
  <c r="C811" i="1"/>
  <c r="H810" i="1"/>
  <c r="G810" i="1"/>
  <c r="D810" i="1"/>
  <c r="C810" i="1"/>
  <c r="H809" i="1"/>
  <c r="G809" i="1"/>
  <c r="D809" i="1"/>
  <c r="C809" i="1"/>
  <c r="H808" i="1"/>
  <c r="G808" i="1"/>
  <c r="D808" i="1"/>
  <c r="C808" i="1"/>
  <c r="H807" i="1"/>
  <c r="G807" i="1"/>
  <c r="D807" i="1"/>
  <c r="C807" i="1"/>
  <c r="H806" i="1"/>
  <c r="G806" i="1"/>
  <c r="D806" i="1"/>
  <c r="C806" i="1"/>
  <c r="H805" i="1"/>
  <c r="G805" i="1"/>
  <c r="D805" i="1"/>
  <c r="C805" i="1"/>
  <c r="H804" i="1"/>
  <c r="G804" i="1"/>
  <c r="D804" i="1"/>
  <c r="C804" i="1"/>
  <c r="H803" i="1"/>
  <c r="G803" i="1"/>
  <c r="D803" i="1"/>
  <c r="C803" i="1"/>
  <c r="H802" i="1"/>
  <c r="G802" i="1"/>
  <c r="D802" i="1"/>
  <c r="C802" i="1"/>
  <c r="H801" i="1"/>
  <c r="G801" i="1"/>
  <c r="D801" i="1"/>
  <c r="C801" i="1"/>
  <c r="H800" i="1"/>
  <c r="G800" i="1"/>
  <c r="D800" i="1"/>
  <c r="C800" i="1"/>
  <c r="H799" i="1"/>
  <c r="G799" i="1"/>
  <c r="D799" i="1"/>
  <c r="C799" i="1"/>
  <c r="H798" i="1"/>
  <c r="G798" i="1"/>
  <c r="D798" i="1"/>
  <c r="C798" i="1"/>
  <c r="H797" i="1"/>
  <c r="G797" i="1"/>
  <c r="D797" i="1"/>
  <c r="C797" i="1"/>
  <c r="H796" i="1"/>
  <c r="G796" i="1"/>
  <c r="D796" i="1"/>
  <c r="C796" i="1"/>
  <c r="H795" i="1"/>
  <c r="G795" i="1"/>
  <c r="D795" i="1"/>
  <c r="C795" i="1"/>
  <c r="H794" i="1"/>
  <c r="G794" i="1"/>
  <c r="D794" i="1"/>
  <c r="C794" i="1"/>
  <c r="H793" i="1"/>
  <c r="G793" i="1"/>
  <c r="D793" i="1"/>
  <c r="C793" i="1"/>
  <c r="H792" i="1"/>
  <c r="G792" i="1"/>
  <c r="D792" i="1"/>
  <c r="C792" i="1"/>
  <c r="H791" i="1"/>
  <c r="G791" i="1"/>
  <c r="D791" i="1"/>
  <c r="C791" i="1"/>
  <c r="H790" i="1"/>
  <c r="G790" i="1"/>
  <c r="D790" i="1"/>
  <c r="C790" i="1"/>
  <c r="H789" i="1"/>
  <c r="G789" i="1"/>
  <c r="D789" i="1"/>
  <c r="C789" i="1"/>
  <c r="H788" i="1"/>
  <c r="G788" i="1"/>
  <c r="D788" i="1"/>
  <c r="C788" i="1"/>
  <c r="H787" i="1"/>
  <c r="G787" i="1"/>
  <c r="D787" i="1"/>
  <c r="C787" i="1"/>
  <c r="H786" i="1"/>
  <c r="G786" i="1"/>
  <c r="D786" i="1"/>
  <c r="C786" i="1"/>
  <c r="H785" i="1"/>
  <c r="G785" i="1"/>
  <c r="D785" i="1"/>
  <c r="C785" i="1"/>
  <c r="H784" i="1"/>
  <c r="G784" i="1"/>
  <c r="D784" i="1"/>
  <c r="C784" i="1"/>
  <c r="H783" i="1"/>
  <c r="G783" i="1"/>
  <c r="D783" i="1"/>
  <c r="C783" i="1"/>
  <c r="H782" i="1"/>
  <c r="G782" i="1"/>
  <c r="D782" i="1"/>
  <c r="C782" i="1"/>
  <c r="H781" i="1"/>
  <c r="G781" i="1"/>
  <c r="D781" i="1"/>
  <c r="C781" i="1"/>
  <c r="H780" i="1"/>
  <c r="G780" i="1"/>
  <c r="D780" i="1"/>
  <c r="C780" i="1"/>
  <c r="H779" i="1"/>
  <c r="G779" i="1"/>
  <c r="D779" i="1"/>
  <c r="C779" i="1"/>
  <c r="H778" i="1"/>
  <c r="G778" i="1"/>
  <c r="D778" i="1"/>
  <c r="C778" i="1"/>
  <c r="H777" i="1"/>
  <c r="G777" i="1"/>
  <c r="D777" i="1"/>
  <c r="C777" i="1"/>
  <c r="H776" i="1"/>
  <c r="G776" i="1"/>
  <c r="D776" i="1"/>
  <c r="C776" i="1"/>
  <c r="H775" i="1"/>
  <c r="G775" i="1"/>
  <c r="D775" i="1"/>
  <c r="C775" i="1"/>
  <c r="H774" i="1"/>
  <c r="G774" i="1"/>
  <c r="D774" i="1"/>
  <c r="C774" i="1"/>
  <c r="H773" i="1"/>
  <c r="G773" i="1"/>
  <c r="D773" i="1"/>
  <c r="C773" i="1"/>
  <c r="H772" i="1"/>
  <c r="G772" i="1"/>
  <c r="D772" i="1"/>
  <c r="C772" i="1"/>
  <c r="H771" i="1"/>
  <c r="G771" i="1"/>
  <c r="D771" i="1"/>
  <c r="C771" i="1"/>
  <c r="H770" i="1"/>
  <c r="G770" i="1"/>
  <c r="D770" i="1"/>
  <c r="C770" i="1"/>
  <c r="H769" i="1"/>
  <c r="G769" i="1"/>
  <c r="D769" i="1"/>
  <c r="C769" i="1"/>
  <c r="H768" i="1"/>
  <c r="G768" i="1"/>
  <c r="D768" i="1"/>
  <c r="C768" i="1"/>
  <c r="H767" i="1"/>
  <c r="G767" i="1"/>
  <c r="D767" i="1"/>
  <c r="C767" i="1"/>
  <c r="H766" i="1"/>
  <c r="G766" i="1"/>
  <c r="D766" i="1"/>
  <c r="C766" i="1"/>
  <c r="H765" i="1"/>
  <c r="G765" i="1"/>
  <c r="D765" i="1"/>
  <c r="C765" i="1"/>
  <c r="H764" i="1"/>
  <c r="G764" i="1"/>
  <c r="D764" i="1"/>
  <c r="C764" i="1"/>
  <c r="H763" i="1"/>
  <c r="G763" i="1"/>
  <c r="D763" i="1"/>
  <c r="C763" i="1"/>
  <c r="H762" i="1"/>
  <c r="G762" i="1"/>
  <c r="D762" i="1"/>
  <c r="C762" i="1"/>
  <c r="H761" i="1"/>
  <c r="G761" i="1"/>
  <c r="D761" i="1"/>
  <c r="C761" i="1"/>
  <c r="H760" i="1"/>
  <c r="G760" i="1"/>
  <c r="D760" i="1"/>
  <c r="C760" i="1"/>
  <c r="H759" i="1"/>
  <c r="G759" i="1"/>
  <c r="D759" i="1"/>
  <c r="C759" i="1"/>
  <c r="H758" i="1"/>
  <c r="G758" i="1"/>
  <c r="D758" i="1"/>
  <c r="C758" i="1"/>
  <c r="H757" i="1"/>
  <c r="G757" i="1"/>
  <c r="D757" i="1"/>
  <c r="C757" i="1"/>
  <c r="H756" i="1"/>
  <c r="G756" i="1"/>
  <c r="D756" i="1"/>
  <c r="C756" i="1"/>
  <c r="H755" i="1"/>
  <c r="G755" i="1"/>
  <c r="D755" i="1"/>
  <c r="C755" i="1"/>
  <c r="H754" i="1"/>
  <c r="G754" i="1"/>
  <c r="D754" i="1"/>
  <c r="C754" i="1"/>
  <c r="H753" i="1"/>
  <c r="G753" i="1"/>
  <c r="D753" i="1"/>
  <c r="C753" i="1"/>
  <c r="H752" i="1"/>
  <c r="G752" i="1"/>
  <c r="D752" i="1"/>
  <c r="C752" i="1"/>
  <c r="H751" i="1"/>
  <c r="G751" i="1"/>
  <c r="D751" i="1"/>
  <c r="C751" i="1"/>
  <c r="H750" i="1"/>
  <c r="G750" i="1"/>
  <c r="D750" i="1"/>
  <c r="C750" i="1"/>
  <c r="H749" i="1"/>
  <c r="G749" i="1"/>
  <c r="D749" i="1"/>
  <c r="C749" i="1"/>
  <c r="H748" i="1"/>
  <c r="G748" i="1"/>
  <c r="D748" i="1"/>
  <c r="C748" i="1"/>
  <c r="H747" i="1"/>
  <c r="G747" i="1"/>
  <c r="D747" i="1"/>
  <c r="C747" i="1"/>
  <c r="H746" i="1"/>
  <c r="G746" i="1"/>
  <c r="D746" i="1"/>
  <c r="C746" i="1"/>
  <c r="H745" i="1"/>
  <c r="G745" i="1"/>
  <c r="D745" i="1"/>
  <c r="C745" i="1"/>
  <c r="H744" i="1"/>
  <c r="G744" i="1"/>
  <c r="D744" i="1"/>
  <c r="C744" i="1"/>
  <c r="H743" i="1"/>
  <c r="G743" i="1"/>
  <c r="D743" i="1"/>
  <c r="C743" i="1"/>
  <c r="H742" i="1"/>
  <c r="G742" i="1"/>
  <c r="D742" i="1"/>
  <c r="C742" i="1"/>
  <c r="H741" i="1"/>
  <c r="G741" i="1"/>
  <c r="D741" i="1"/>
  <c r="C741" i="1"/>
  <c r="H740" i="1"/>
  <c r="G740" i="1"/>
  <c r="D740" i="1"/>
  <c r="C740" i="1"/>
  <c r="H739" i="1"/>
  <c r="G739" i="1"/>
  <c r="D739" i="1"/>
  <c r="C739" i="1"/>
  <c r="H738" i="1"/>
  <c r="G738" i="1"/>
  <c r="D738" i="1"/>
  <c r="C738" i="1"/>
  <c r="H737" i="1"/>
  <c r="G737" i="1"/>
  <c r="D737" i="1"/>
  <c r="C737" i="1"/>
  <c r="H736" i="1"/>
  <c r="G736" i="1"/>
  <c r="D736" i="1"/>
  <c r="C736" i="1"/>
  <c r="H735" i="1"/>
  <c r="G735" i="1"/>
  <c r="D735" i="1"/>
  <c r="C735" i="1"/>
  <c r="H734" i="1"/>
  <c r="G734" i="1"/>
  <c r="D734" i="1"/>
  <c r="C734" i="1"/>
  <c r="H733" i="1"/>
  <c r="G733" i="1"/>
  <c r="D733" i="1"/>
  <c r="C733" i="1"/>
  <c r="H732" i="1"/>
  <c r="G732" i="1"/>
  <c r="D732" i="1"/>
  <c r="C732" i="1"/>
  <c r="H731" i="1"/>
  <c r="G731" i="1"/>
  <c r="D731" i="1"/>
  <c r="C731" i="1"/>
  <c r="H730" i="1"/>
  <c r="G730" i="1"/>
  <c r="D730" i="1"/>
  <c r="C730" i="1"/>
  <c r="H729" i="1"/>
  <c r="G729" i="1"/>
  <c r="D729" i="1"/>
  <c r="C729" i="1"/>
  <c r="H728" i="1"/>
  <c r="G728" i="1"/>
  <c r="D728" i="1"/>
  <c r="C728" i="1"/>
  <c r="H727" i="1"/>
  <c r="G727" i="1"/>
  <c r="D727" i="1"/>
  <c r="C727" i="1"/>
  <c r="H726" i="1"/>
  <c r="G726" i="1"/>
  <c r="D726" i="1"/>
  <c r="C726" i="1"/>
  <c r="H725" i="1"/>
  <c r="G725" i="1"/>
  <c r="D725" i="1"/>
  <c r="C725" i="1"/>
  <c r="H724" i="1"/>
  <c r="G724" i="1"/>
  <c r="D724" i="1"/>
  <c r="C724" i="1"/>
  <c r="H723" i="1"/>
  <c r="G723" i="1"/>
  <c r="D723" i="1"/>
  <c r="C723" i="1"/>
  <c r="H722" i="1"/>
  <c r="G722" i="1"/>
  <c r="D722" i="1"/>
  <c r="C722" i="1"/>
  <c r="H721" i="1"/>
  <c r="G721" i="1"/>
  <c r="D721" i="1"/>
  <c r="C721" i="1"/>
  <c r="H720" i="1"/>
  <c r="G720" i="1"/>
  <c r="D720" i="1"/>
  <c r="C720" i="1"/>
  <c r="H719" i="1"/>
  <c r="G719" i="1"/>
  <c r="D719" i="1"/>
  <c r="C719" i="1"/>
  <c r="H718" i="1"/>
  <c r="G718" i="1"/>
  <c r="D718" i="1"/>
  <c r="C718" i="1"/>
  <c r="H717" i="1"/>
  <c r="G717" i="1"/>
  <c r="D717" i="1"/>
  <c r="C717" i="1"/>
  <c r="H716" i="1"/>
  <c r="G716" i="1"/>
  <c r="D716" i="1"/>
  <c r="C716" i="1"/>
  <c r="H715" i="1"/>
  <c r="G715" i="1"/>
  <c r="D715" i="1"/>
  <c r="C715" i="1"/>
  <c r="H714" i="1"/>
  <c r="G714" i="1"/>
  <c r="D714" i="1"/>
  <c r="C714" i="1"/>
  <c r="H713" i="1"/>
  <c r="G713" i="1"/>
  <c r="D713" i="1"/>
  <c r="C713" i="1"/>
  <c r="H712" i="1"/>
  <c r="G712" i="1"/>
  <c r="D712" i="1"/>
  <c r="C712" i="1"/>
  <c r="H711" i="1"/>
  <c r="G711" i="1"/>
  <c r="D711" i="1"/>
  <c r="C711" i="1"/>
  <c r="H710" i="1"/>
  <c r="G710" i="1"/>
  <c r="D710" i="1"/>
  <c r="C710" i="1"/>
  <c r="H709" i="1"/>
  <c r="G709" i="1"/>
  <c r="D709" i="1"/>
  <c r="C709" i="1"/>
  <c r="H708" i="1"/>
  <c r="G708" i="1"/>
  <c r="D708" i="1"/>
  <c r="C708" i="1"/>
  <c r="H707" i="1"/>
  <c r="G707" i="1"/>
  <c r="D707" i="1"/>
  <c r="C707" i="1"/>
  <c r="H706" i="1"/>
  <c r="G706" i="1"/>
  <c r="D706" i="1"/>
  <c r="C706" i="1"/>
  <c r="H705" i="1"/>
  <c r="G705" i="1"/>
  <c r="D705" i="1"/>
  <c r="C705" i="1"/>
  <c r="H704" i="1"/>
  <c r="G704" i="1"/>
  <c r="D704" i="1"/>
  <c r="C704" i="1"/>
  <c r="H703" i="1"/>
  <c r="G703" i="1"/>
  <c r="D703" i="1"/>
  <c r="C703" i="1"/>
  <c r="H702" i="1"/>
  <c r="G702" i="1"/>
  <c r="D702" i="1"/>
  <c r="C702" i="1"/>
  <c r="H701" i="1"/>
  <c r="G701" i="1"/>
  <c r="D701" i="1"/>
  <c r="C701" i="1"/>
  <c r="H700" i="1"/>
  <c r="G700" i="1"/>
  <c r="D700" i="1"/>
  <c r="C700" i="1"/>
  <c r="H699" i="1"/>
  <c r="G699" i="1"/>
  <c r="D699" i="1"/>
  <c r="C699" i="1"/>
  <c r="H698" i="1"/>
  <c r="G698" i="1"/>
  <c r="D698" i="1"/>
  <c r="C698" i="1"/>
  <c r="H697" i="1"/>
  <c r="G697" i="1"/>
  <c r="D697" i="1"/>
  <c r="C697" i="1"/>
  <c r="H696" i="1"/>
  <c r="G696" i="1"/>
  <c r="D696" i="1"/>
  <c r="C696" i="1"/>
  <c r="H695" i="1"/>
  <c r="G695" i="1"/>
  <c r="D695" i="1"/>
  <c r="C695" i="1"/>
  <c r="H694" i="1"/>
  <c r="G694" i="1"/>
  <c r="D694" i="1"/>
  <c r="C694" i="1"/>
  <c r="H693" i="1"/>
  <c r="G693" i="1"/>
  <c r="D693" i="1"/>
  <c r="C693" i="1"/>
  <c r="H692" i="1"/>
  <c r="G692" i="1"/>
  <c r="D692" i="1"/>
  <c r="C692" i="1"/>
  <c r="H691" i="1"/>
  <c r="G691" i="1"/>
  <c r="D691" i="1"/>
  <c r="C691" i="1"/>
  <c r="H690" i="1"/>
  <c r="G690" i="1"/>
  <c r="D690" i="1"/>
  <c r="C690" i="1"/>
  <c r="H689" i="1"/>
  <c r="G689" i="1"/>
  <c r="D689" i="1"/>
  <c r="C689" i="1"/>
  <c r="H688" i="1"/>
  <c r="G688" i="1"/>
  <c r="D688" i="1"/>
  <c r="C688" i="1"/>
  <c r="H687" i="1"/>
  <c r="G687" i="1"/>
  <c r="D687" i="1"/>
  <c r="C687" i="1"/>
  <c r="H686" i="1"/>
  <c r="G686" i="1"/>
  <c r="D686" i="1"/>
  <c r="C686" i="1"/>
  <c r="H685" i="1"/>
  <c r="G685" i="1"/>
  <c r="D685" i="1"/>
  <c r="C685" i="1"/>
  <c r="H684" i="1"/>
  <c r="G684" i="1"/>
  <c r="D684" i="1"/>
  <c r="C684" i="1"/>
  <c r="H683" i="1"/>
  <c r="G683" i="1"/>
  <c r="D683" i="1"/>
  <c r="C683" i="1"/>
  <c r="H682" i="1"/>
  <c r="G682" i="1"/>
  <c r="D682" i="1"/>
  <c r="C682" i="1"/>
  <c r="H681" i="1"/>
  <c r="G681" i="1"/>
  <c r="D681" i="1"/>
  <c r="C681" i="1"/>
  <c r="H680" i="1"/>
  <c r="G680" i="1"/>
  <c r="D680" i="1"/>
  <c r="C680" i="1"/>
  <c r="H679" i="1"/>
  <c r="G679" i="1"/>
  <c r="D679" i="1"/>
  <c r="C679" i="1"/>
  <c r="H678" i="1"/>
  <c r="G678" i="1"/>
  <c r="D678" i="1"/>
  <c r="C678" i="1"/>
  <c r="H677" i="1"/>
  <c r="G677" i="1"/>
  <c r="D677" i="1"/>
  <c r="C677" i="1"/>
  <c r="H676" i="1"/>
  <c r="G676" i="1"/>
  <c r="D676" i="1"/>
  <c r="C676" i="1"/>
  <c r="H675" i="1"/>
  <c r="G675" i="1"/>
  <c r="D675" i="1"/>
  <c r="C675" i="1"/>
  <c r="H674" i="1"/>
  <c r="G674" i="1"/>
  <c r="D674" i="1"/>
  <c r="C674" i="1"/>
  <c r="H673" i="1"/>
  <c r="G673" i="1"/>
  <c r="D673" i="1"/>
  <c r="C673" i="1"/>
  <c r="H672" i="1"/>
  <c r="G672" i="1"/>
  <c r="D672" i="1"/>
  <c r="C672" i="1"/>
  <c r="H671" i="1"/>
  <c r="G671" i="1"/>
  <c r="D671" i="1"/>
  <c r="C671" i="1"/>
  <c r="H670" i="1"/>
  <c r="G670" i="1"/>
  <c r="D670" i="1"/>
  <c r="C670" i="1"/>
  <c r="H669" i="1"/>
  <c r="G669" i="1"/>
  <c r="D669" i="1"/>
  <c r="C669" i="1"/>
  <c r="H668" i="1"/>
  <c r="G668" i="1"/>
  <c r="D668" i="1"/>
  <c r="C668" i="1"/>
  <c r="H667" i="1"/>
  <c r="G667" i="1"/>
  <c r="D667" i="1"/>
  <c r="C667" i="1"/>
  <c r="H666" i="1"/>
  <c r="G666" i="1"/>
  <c r="D666" i="1"/>
  <c r="C666" i="1"/>
  <c r="H665" i="1"/>
  <c r="G665" i="1"/>
  <c r="D665" i="1"/>
  <c r="C665" i="1"/>
  <c r="H664" i="1"/>
  <c r="G664" i="1"/>
  <c r="D664" i="1"/>
  <c r="C664" i="1"/>
  <c r="H663" i="1"/>
  <c r="G663" i="1"/>
  <c r="D663" i="1"/>
  <c r="C663" i="1"/>
  <c r="H662" i="1"/>
  <c r="G662" i="1"/>
  <c r="D662" i="1"/>
  <c r="C662" i="1"/>
  <c r="H661" i="1"/>
  <c r="G661" i="1"/>
  <c r="D661" i="1"/>
  <c r="C661" i="1"/>
  <c r="H660" i="1"/>
  <c r="G660" i="1"/>
  <c r="D660" i="1"/>
  <c r="C660" i="1"/>
  <c r="H659" i="1"/>
  <c r="G659" i="1"/>
  <c r="D659" i="1"/>
  <c r="C659" i="1"/>
  <c r="H658" i="1"/>
  <c r="G658" i="1"/>
  <c r="D658" i="1"/>
  <c r="C658" i="1"/>
  <c r="H657" i="1"/>
  <c r="G657" i="1"/>
  <c r="D657" i="1"/>
  <c r="C657" i="1"/>
  <c r="H656" i="1"/>
  <c r="G656" i="1"/>
  <c r="D656" i="1"/>
  <c r="C656" i="1"/>
  <c r="H655" i="1"/>
  <c r="G655" i="1"/>
  <c r="D655" i="1"/>
  <c r="C655" i="1"/>
  <c r="H654" i="1"/>
  <c r="G654" i="1"/>
  <c r="D654" i="1"/>
  <c r="C654" i="1"/>
  <c r="H653" i="1"/>
  <c r="G653" i="1"/>
  <c r="D653" i="1"/>
  <c r="C653" i="1"/>
  <c r="H652" i="1"/>
  <c r="G652" i="1"/>
  <c r="D652" i="1"/>
  <c r="C652" i="1"/>
  <c r="H651" i="1"/>
  <c r="G651" i="1"/>
  <c r="D651" i="1"/>
  <c r="C651" i="1"/>
  <c r="H650" i="1"/>
  <c r="G650" i="1"/>
  <c r="D650" i="1"/>
  <c r="C650" i="1"/>
  <c r="H649" i="1"/>
  <c r="G649" i="1"/>
  <c r="D649" i="1"/>
  <c r="C649" i="1"/>
  <c r="H648" i="1"/>
  <c r="G648" i="1"/>
  <c r="D648" i="1"/>
  <c r="C648" i="1"/>
  <c r="H647" i="1"/>
  <c r="G647" i="1"/>
  <c r="D647" i="1"/>
  <c r="C647" i="1"/>
  <c r="H646" i="1"/>
  <c r="G646" i="1"/>
  <c r="D646" i="1"/>
  <c r="C646" i="1"/>
  <c r="H645" i="1"/>
  <c r="G645" i="1"/>
  <c r="D645" i="1"/>
  <c r="C645" i="1"/>
  <c r="H644" i="1"/>
  <c r="G644" i="1"/>
  <c r="D644" i="1"/>
  <c r="C644" i="1"/>
  <c r="H643" i="1"/>
  <c r="G643" i="1"/>
  <c r="D643" i="1"/>
  <c r="C643" i="1"/>
  <c r="H642" i="1"/>
  <c r="G642" i="1"/>
  <c r="D642" i="1"/>
  <c r="C642" i="1"/>
  <c r="H641" i="1"/>
  <c r="G641" i="1"/>
  <c r="D641" i="1"/>
  <c r="C641" i="1"/>
  <c r="D638" i="1"/>
  <c r="H632" i="1"/>
  <c r="D632" i="1"/>
  <c r="C632" i="1"/>
  <c r="G632" i="1" s="1"/>
  <c r="D631" i="1"/>
  <c r="H631" i="1" s="1"/>
  <c r="C631" i="1"/>
  <c r="H628" i="1"/>
  <c r="G628" i="1"/>
  <c r="D628" i="1"/>
  <c r="C628" i="1"/>
  <c r="H627" i="1"/>
  <c r="G627" i="1"/>
  <c r="D627" i="1"/>
  <c r="C627" i="1"/>
  <c r="H626" i="1"/>
  <c r="G626" i="1"/>
  <c r="D626" i="1"/>
  <c r="C626" i="1"/>
  <c r="H625" i="1"/>
  <c r="G625" i="1"/>
  <c r="D625" i="1"/>
  <c r="C625" i="1"/>
  <c r="H624" i="1"/>
  <c r="G624" i="1"/>
  <c r="D624" i="1"/>
  <c r="C624" i="1"/>
  <c r="H623" i="1"/>
  <c r="G623" i="1"/>
  <c r="D623" i="1"/>
  <c r="C623" i="1"/>
  <c r="H622" i="1"/>
  <c r="G622" i="1"/>
  <c r="D622" i="1"/>
  <c r="C622" i="1"/>
  <c r="H621" i="1"/>
  <c r="G621" i="1"/>
  <c r="D621" i="1"/>
  <c r="C621" i="1"/>
  <c r="H620" i="1"/>
  <c r="G620" i="1"/>
  <c r="D620" i="1"/>
  <c r="C620" i="1"/>
  <c r="D619" i="1"/>
  <c r="H618" i="1"/>
  <c r="G618" i="1"/>
  <c r="D618" i="1"/>
  <c r="C618" i="1"/>
  <c r="H617" i="1"/>
  <c r="G617" i="1"/>
  <c r="D617" i="1"/>
  <c r="C617" i="1"/>
  <c r="H616" i="1"/>
  <c r="G616" i="1"/>
  <c r="D616" i="1"/>
  <c r="C616" i="1"/>
  <c r="H615" i="1"/>
  <c r="G615" i="1"/>
  <c r="D615" i="1"/>
  <c r="C615" i="1"/>
  <c r="H614" i="1"/>
  <c r="G614" i="1"/>
  <c r="D614" i="1"/>
  <c r="C614" i="1"/>
  <c r="H613" i="1"/>
  <c r="G613" i="1"/>
  <c r="D613" i="1"/>
  <c r="C613" i="1"/>
  <c r="H612" i="1"/>
  <c r="G612" i="1"/>
  <c r="D612" i="1"/>
  <c r="C612" i="1"/>
  <c r="H611" i="1"/>
  <c r="G611" i="1"/>
  <c r="D611" i="1"/>
  <c r="C611" i="1"/>
  <c r="H610" i="1"/>
  <c r="G610" i="1"/>
  <c r="D610" i="1"/>
  <c r="C610" i="1"/>
  <c r="H609" i="1"/>
  <c r="G609" i="1"/>
  <c r="D609" i="1"/>
  <c r="C609" i="1"/>
  <c r="H608" i="1"/>
  <c r="G608" i="1"/>
  <c r="D608" i="1"/>
  <c r="C608" i="1"/>
  <c r="H607" i="1"/>
  <c r="G607" i="1"/>
  <c r="D607" i="1"/>
  <c r="C607" i="1"/>
  <c r="H606" i="1"/>
  <c r="G606" i="1"/>
  <c r="D606" i="1"/>
  <c r="C606" i="1"/>
  <c r="H605" i="1"/>
  <c r="G605" i="1"/>
  <c r="D605" i="1"/>
  <c r="C605" i="1"/>
  <c r="H604" i="1"/>
  <c r="G604" i="1"/>
  <c r="D604" i="1"/>
  <c r="C604" i="1"/>
  <c r="H603" i="1"/>
  <c r="G603" i="1"/>
  <c r="D603" i="1"/>
  <c r="C603" i="1"/>
  <c r="H602" i="1"/>
  <c r="G602" i="1"/>
  <c r="D602" i="1"/>
  <c r="C602" i="1"/>
  <c r="H601" i="1"/>
  <c r="G601" i="1"/>
  <c r="D601" i="1"/>
  <c r="C601" i="1"/>
  <c r="H600" i="1"/>
  <c r="G600" i="1"/>
  <c r="D600" i="1"/>
  <c r="C600" i="1"/>
  <c r="H599" i="1"/>
  <c r="G599" i="1"/>
  <c r="D599" i="1"/>
  <c r="C599" i="1"/>
  <c r="H598" i="1"/>
  <c r="G598" i="1"/>
  <c r="D598" i="1"/>
  <c r="C598" i="1"/>
  <c r="H597" i="1"/>
  <c r="G597" i="1"/>
  <c r="D597" i="1"/>
  <c r="C597" i="1"/>
  <c r="H596" i="1"/>
  <c r="G596" i="1"/>
  <c r="D596" i="1"/>
  <c r="C596" i="1"/>
  <c r="H595" i="1"/>
  <c r="G595" i="1"/>
  <c r="D595" i="1"/>
  <c r="C595" i="1"/>
  <c r="H594" i="1"/>
  <c r="G594" i="1"/>
  <c r="D594" i="1"/>
  <c r="C594" i="1"/>
  <c r="C593" i="1"/>
  <c r="H592" i="1"/>
  <c r="G592" i="1"/>
  <c r="D592" i="1"/>
  <c r="C592" i="1"/>
  <c r="H591" i="1"/>
  <c r="G591" i="1"/>
  <c r="D591" i="1"/>
  <c r="C591" i="1"/>
  <c r="H590" i="1"/>
  <c r="G590" i="1"/>
  <c r="D590" i="1"/>
  <c r="C590" i="1"/>
  <c r="H589" i="1"/>
  <c r="G589" i="1"/>
  <c r="D589" i="1"/>
  <c r="C589" i="1"/>
  <c r="H588" i="1"/>
  <c r="G588" i="1"/>
  <c r="D588" i="1"/>
  <c r="C588" i="1"/>
  <c r="H586" i="1"/>
  <c r="G586" i="1"/>
  <c r="D586" i="1"/>
  <c r="C586" i="1"/>
  <c r="H585" i="1"/>
  <c r="G585" i="1"/>
  <c r="D585" i="1"/>
  <c r="C585" i="1"/>
  <c r="H584" i="1"/>
  <c r="G584" i="1"/>
  <c r="D584" i="1"/>
  <c r="C584" i="1"/>
  <c r="H583" i="1"/>
  <c r="G583" i="1"/>
  <c r="D583" i="1"/>
  <c r="C583" i="1"/>
  <c r="H582" i="1"/>
  <c r="G582" i="1"/>
  <c r="D582" i="1"/>
  <c r="C582" i="1"/>
  <c r="H581" i="1"/>
  <c r="G581" i="1"/>
  <c r="D581" i="1"/>
  <c r="C581" i="1"/>
  <c r="H580" i="1"/>
  <c r="G580" i="1"/>
  <c r="D580" i="1"/>
  <c r="C580" i="1"/>
  <c r="H579" i="1"/>
  <c r="G579" i="1"/>
  <c r="D579" i="1"/>
  <c r="C579" i="1"/>
  <c r="H578" i="1"/>
  <c r="G578" i="1"/>
  <c r="D578" i="1"/>
  <c r="C578" i="1"/>
  <c r="H577" i="1"/>
  <c r="G577" i="1"/>
  <c r="D577" i="1"/>
  <c r="C577" i="1"/>
  <c r="H576" i="1"/>
  <c r="G576" i="1"/>
  <c r="D576" i="1"/>
  <c r="C576" i="1"/>
  <c r="H575" i="1"/>
  <c r="G575" i="1"/>
  <c r="D575" i="1"/>
  <c r="C575" i="1"/>
  <c r="D574" i="1"/>
  <c r="H573" i="1"/>
  <c r="G573" i="1"/>
  <c r="D573" i="1"/>
  <c r="C573" i="1"/>
  <c r="H572" i="1"/>
  <c r="G572" i="1"/>
  <c r="D572" i="1"/>
  <c r="C572" i="1"/>
  <c r="H571" i="1"/>
  <c r="G571" i="1"/>
  <c r="D571" i="1"/>
  <c r="C571" i="1"/>
  <c r="H570" i="1"/>
  <c r="G570" i="1"/>
  <c r="D570" i="1"/>
  <c r="C570" i="1"/>
  <c r="H569" i="1"/>
  <c r="G569" i="1"/>
  <c r="D569" i="1"/>
  <c r="C569" i="1"/>
  <c r="H568" i="1"/>
  <c r="G568" i="1"/>
  <c r="D568" i="1"/>
  <c r="C568" i="1"/>
  <c r="H567" i="1"/>
  <c r="G567" i="1"/>
  <c r="D567" i="1"/>
  <c r="C567" i="1"/>
  <c r="H566" i="1"/>
  <c r="G566" i="1"/>
  <c r="D566" i="1"/>
  <c r="C566" i="1"/>
  <c r="H565" i="1"/>
  <c r="G565" i="1"/>
  <c r="D565" i="1"/>
  <c r="C565" i="1"/>
  <c r="H564" i="1"/>
  <c r="G564" i="1"/>
  <c r="D564" i="1"/>
  <c r="C564" i="1"/>
  <c r="H563" i="1"/>
  <c r="G563" i="1"/>
  <c r="D563" i="1"/>
  <c r="C563" i="1"/>
  <c r="H562" i="1"/>
  <c r="G562" i="1"/>
  <c r="D562" i="1"/>
  <c r="C562" i="1"/>
  <c r="H561" i="1"/>
  <c r="G561" i="1"/>
  <c r="C561" i="1"/>
  <c r="H560" i="1"/>
  <c r="G560" i="1"/>
  <c r="D560" i="1"/>
  <c r="C560" i="1"/>
  <c r="H559" i="1"/>
  <c r="G559" i="1"/>
  <c r="D559" i="1"/>
  <c r="C559" i="1"/>
  <c r="H558" i="1"/>
  <c r="G558" i="1"/>
  <c r="D558" i="1"/>
  <c r="C558" i="1"/>
  <c r="H557" i="1"/>
  <c r="G557" i="1"/>
  <c r="D557" i="1"/>
  <c r="C557" i="1"/>
  <c r="H556" i="1"/>
  <c r="G556" i="1"/>
  <c r="D556" i="1"/>
  <c r="C556" i="1"/>
  <c r="H555" i="1"/>
  <c r="G555" i="1"/>
  <c r="D555" i="1"/>
  <c r="C555" i="1"/>
  <c r="H554" i="1"/>
  <c r="G554" i="1"/>
  <c r="D554" i="1"/>
  <c r="C554" i="1"/>
  <c r="H553" i="1"/>
  <c r="G553" i="1"/>
  <c r="D553" i="1"/>
  <c r="C553" i="1"/>
  <c r="H552" i="1"/>
  <c r="G552" i="1"/>
  <c r="D552" i="1"/>
  <c r="C552" i="1"/>
  <c r="H551" i="1"/>
  <c r="G551" i="1"/>
  <c r="D551" i="1"/>
  <c r="C551" i="1"/>
  <c r="H550" i="1"/>
  <c r="G550" i="1"/>
  <c r="D550" i="1"/>
  <c r="C550" i="1"/>
  <c r="H549" i="1"/>
  <c r="G549" i="1"/>
  <c r="D549" i="1"/>
  <c r="C549" i="1"/>
  <c r="H548" i="1"/>
  <c r="G548" i="1"/>
  <c r="D548" i="1"/>
  <c r="C548" i="1"/>
  <c r="H547" i="1"/>
  <c r="G547" i="1"/>
  <c r="D547" i="1"/>
  <c r="C547" i="1"/>
  <c r="H546" i="1"/>
  <c r="G546" i="1"/>
  <c r="D546" i="1"/>
  <c r="C546" i="1"/>
  <c r="H545" i="1"/>
  <c r="G545" i="1"/>
  <c r="D545" i="1"/>
  <c r="C545" i="1"/>
  <c r="H544" i="1"/>
  <c r="G544" i="1"/>
  <c r="D544" i="1"/>
  <c r="C544" i="1"/>
  <c r="H543" i="1"/>
  <c r="G543" i="1"/>
  <c r="D543" i="1"/>
  <c r="C543" i="1"/>
  <c r="H542" i="1"/>
  <c r="G542" i="1"/>
  <c r="D542" i="1"/>
  <c r="C542" i="1"/>
  <c r="H541" i="1"/>
  <c r="G541" i="1"/>
  <c r="D541" i="1"/>
  <c r="C541" i="1"/>
  <c r="H540" i="1"/>
  <c r="G540" i="1"/>
  <c r="D540" i="1"/>
  <c r="C540" i="1"/>
  <c r="H539" i="1"/>
  <c r="G539" i="1"/>
  <c r="D539" i="1"/>
  <c r="C539" i="1"/>
  <c r="H538" i="1"/>
  <c r="G538" i="1"/>
  <c r="D538" i="1"/>
  <c r="C538" i="1"/>
  <c r="H537" i="1"/>
  <c r="G537" i="1"/>
  <c r="D537" i="1"/>
  <c r="C537" i="1"/>
  <c r="H536" i="1"/>
  <c r="G536" i="1"/>
  <c r="D536" i="1"/>
  <c r="C536" i="1"/>
  <c r="H535" i="1"/>
  <c r="G535" i="1"/>
  <c r="D535" i="1"/>
  <c r="C535" i="1"/>
  <c r="H534" i="1"/>
  <c r="G534" i="1"/>
  <c r="D534" i="1"/>
  <c r="C534" i="1"/>
  <c r="H533" i="1"/>
  <c r="G533" i="1"/>
  <c r="D533" i="1"/>
  <c r="C533" i="1"/>
  <c r="D532" i="1"/>
  <c r="H531" i="1"/>
  <c r="G531" i="1"/>
  <c r="D531" i="1"/>
  <c r="C531" i="1"/>
  <c r="H530" i="1"/>
  <c r="G530" i="1"/>
  <c r="D530" i="1"/>
  <c r="C530" i="1"/>
  <c r="C529" i="1"/>
  <c r="H528" i="1"/>
  <c r="G528" i="1"/>
  <c r="D528" i="1"/>
  <c r="C528" i="1"/>
  <c r="H527" i="1"/>
  <c r="G527" i="1"/>
  <c r="D527" i="1"/>
  <c r="C527" i="1"/>
  <c r="H526" i="1"/>
  <c r="G526" i="1"/>
  <c r="D526" i="1"/>
  <c r="C526" i="1"/>
  <c r="H525" i="1"/>
  <c r="G525" i="1"/>
  <c r="D525" i="1"/>
  <c r="C525" i="1"/>
  <c r="H524" i="1"/>
  <c r="G524" i="1"/>
  <c r="D524" i="1"/>
  <c r="C524" i="1"/>
  <c r="H521" i="1"/>
  <c r="G521" i="1"/>
  <c r="D521" i="1"/>
  <c r="C521" i="1"/>
  <c r="H520" i="1"/>
  <c r="G520" i="1"/>
  <c r="D520" i="1"/>
  <c r="C520" i="1"/>
  <c r="H519" i="1"/>
  <c r="G519" i="1"/>
  <c r="D519" i="1"/>
  <c r="C519" i="1"/>
  <c r="H518" i="1"/>
  <c r="G518" i="1"/>
  <c r="D518" i="1"/>
  <c r="C518" i="1"/>
  <c r="H517" i="1"/>
  <c r="G517" i="1"/>
  <c r="D517" i="1"/>
  <c r="C517" i="1"/>
  <c r="D516" i="1"/>
  <c r="H515" i="1"/>
  <c r="G515" i="1"/>
  <c r="D515" i="1"/>
  <c r="C515" i="1"/>
  <c r="H514" i="1"/>
  <c r="G514" i="1"/>
  <c r="D514" i="1"/>
  <c r="C514" i="1"/>
  <c r="C513" i="1"/>
  <c r="H512" i="1"/>
  <c r="G512" i="1"/>
  <c r="D512" i="1"/>
  <c r="C512" i="1"/>
  <c r="H511" i="1"/>
  <c r="G511" i="1"/>
  <c r="D511" i="1"/>
  <c r="C511" i="1"/>
  <c r="H510" i="1"/>
  <c r="G510" i="1"/>
  <c r="D510" i="1"/>
  <c r="C510" i="1"/>
  <c r="H508" i="1"/>
  <c r="G508" i="1"/>
  <c r="D508" i="1"/>
  <c r="C508" i="1"/>
  <c r="H507" i="1"/>
  <c r="G507" i="1"/>
  <c r="D507" i="1"/>
  <c r="C507" i="1"/>
  <c r="H506" i="1"/>
  <c r="G506" i="1"/>
  <c r="D506" i="1"/>
  <c r="C506" i="1"/>
  <c r="H505" i="1"/>
  <c r="G505" i="1"/>
  <c r="D505" i="1"/>
  <c r="C505" i="1"/>
  <c r="H504" i="1"/>
  <c r="G504" i="1"/>
  <c r="D504" i="1"/>
  <c r="C504" i="1"/>
  <c r="H503" i="1"/>
  <c r="G503" i="1"/>
  <c r="D503" i="1"/>
  <c r="C503" i="1"/>
  <c r="H502" i="1"/>
  <c r="G502" i="1"/>
  <c r="D502" i="1"/>
  <c r="C502" i="1"/>
  <c r="H501" i="1"/>
  <c r="G501" i="1"/>
  <c r="D501" i="1"/>
  <c r="C501" i="1"/>
  <c r="H500" i="1"/>
  <c r="G500" i="1"/>
  <c r="D500" i="1"/>
  <c r="C500" i="1"/>
  <c r="H499" i="1"/>
  <c r="G499" i="1"/>
  <c r="D499" i="1"/>
  <c r="C499" i="1"/>
  <c r="H498" i="1"/>
  <c r="G498" i="1"/>
  <c r="D498" i="1"/>
  <c r="C498" i="1"/>
  <c r="H497" i="1"/>
  <c r="G497" i="1"/>
  <c r="D497" i="1"/>
  <c r="C497" i="1"/>
  <c r="H496" i="1"/>
  <c r="G496" i="1"/>
  <c r="D496" i="1"/>
  <c r="C496" i="1"/>
  <c r="H495" i="1"/>
  <c r="G495" i="1"/>
  <c r="D495" i="1"/>
  <c r="C495" i="1"/>
  <c r="H494" i="1"/>
  <c r="G494" i="1"/>
  <c r="D494" i="1"/>
  <c r="C494" i="1"/>
  <c r="H493" i="1"/>
  <c r="G493" i="1"/>
  <c r="D493" i="1"/>
  <c r="C493" i="1"/>
  <c r="H492" i="1"/>
  <c r="G492" i="1"/>
  <c r="D492" i="1"/>
  <c r="C492" i="1"/>
  <c r="H491" i="1"/>
  <c r="G491" i="1"/>
  <c r="D491" i="1"/>
  <c r="C491" i="1"/>
  <c r="H490" i="1"/>
  <c r="G490" i="1"/>
  <c r="D490" i="1"/>
  <c r="C490" i="1"/>
  <c r="H489" i="1"/>
  <c r="G489" i="1"/>
  <c r="D489" i="1"/>
  <c r="C489" i="1"/>
  <c r="H488" i="1"/>
  <c r="G488" i="1"/>
  <c r="D488" i="1"/>
  <c r="C488" i="1"/>
  <c r="H487" i="1"/>
  <c r="G487" i="1"/>
  <c r="D487" i="1"/>
  <c r="C487" i="1"/>
  <c r="H486" i="1"/>
  <c r="G486" i="1"/>
  <c r="D486" i="1"/>
  <c r="C486" i="1"/>
  <c r="H485" i="1"/>
  <c r="G485" i="1"/>
  <c r="D485" i="1"/>
  <c r="C485" i="1"/>
  <c r="H484" i="1"/>
  <c r="G484" i="1"/>
  <c r="D484" i="1"/>
  <c r="C484" i="1"/>
  <c r="H483" i="1"/>
  <c r="G483" i="1"/>
  <c r="D483" i="1"/>
  <c r="C483" i="1"/>
  <c r="H482" i="1"/>
  <c r="G482" i="1"/>
  <c r="D482" i="1"/>
  <c r="C482" i="1"/>
  <c r="H481" i="1"/>
  <c r="G481" i="1"/>
  <c r="D481" i="1"/>
  <c r="C481" i="1"/>
  <c r="H480" i="1"/>
  <c r="G480" i="1"/>
  <c r="D480" i="1"/>
  <c r="C480" i="1"/>
  <c r="C479" i="1"/>
  <c r="C478" i="1"/>
  <c r="H477" i="1"/>
  <c r="G477" i="1"/>
  <c r="D477" i="1"/>
  <c r="C477" i="1"/>
  <c r="H476" i="1"/>
  <c r="G476" i="1"/>
  <c r="D476" i="1"/>
  <c r="C476" i="1"/>
  <c r="H475" i="1"/>
  <c r="G475" i="1"/>
  <c r="D475" i="1"/>
  <c r="C475" i="1"/>
  <c r="H474" i="1"/>
  <c r="G474" i="1"/>
  <c r="D474" i="1"/>
  <c r="C474" i="1"/>
  <c r="H473" i="1"/>
  <c r="G473" i="1"/>
  <c r="D473" i="1"/>
  <c r="C473" i="1"/>
  <c r="H472" i="1"/>
  <c r="G472" i="1"/>
  <c r="D472" i="1"/>
  <c r="C472" i="1"/>
  <c r="H471" i="1"/>
  <c r="G471" i="1"/>
  <c r="D471" i="1"/>
  <c r="C471" i="1"/>
  <c r="H470" i="1"/>
  <c r="G470" i="1"/>
  <c r="D470" i="1"/>
  <c r="C470" i="1"/>
  <c r="H469" i="1"/>
  <c r="G469" i="1"/>
  <c r="D469" i="1"/>
  <c r="C469" i="1"/>
  <c r="H468" i="1"/>
  <c r="G468" i="1"/>
  <c r="D468" i="1"/>
  <c r="C468" i="1"/>
  <c r="H467" i="1"/>
  <c r="G467" i="1"/>
  <c r="D467" i="1"/>
  <c r="C467" i="1"/>
  <c r="H466" i="1"/>
  <c r="G466" i="1"/>
  <c r="D466" i="1"/>
  <c r="C466" i="1"/>
  <c r="H465" i="1"/>
  <c r="G465" i="1"/>
  <c r="D465" i="1"/>
  <c r="C465" i="1"/>
  <c r="H464" i="1"/>
  <c r="G464" i="1"/>
  <c r="D464" i="1"/>
  <c r="C464" i="1"/>
  <c r="H463" i="1"/>
  <c r="G463" i="1"/>
  <c r="D463" i="1"/>
  <c r="C463" i="1"/>
  <c r="H462" i="1"/>
  <c r="G462" i="1"/>
  <c r="D462" i="1"/>
  <c r="C462" i="1"/>
  <c r="H461" i="1"/>
  <c r="G461" i="1"/>
  <c r="D461" i="1"/>
  <c r="C461" i="1"/>
  <c r="H460" i="1"/>
  <c r="G460" i="1"/>
  <c r="D460" i="1"/>
  <c r="C460" i="1"/>
  <c r="H459" i="1"/>
  <c r="G459" i="1"/>
  <c r="D459" i="1"/>
  <c r="C459" i="1"/>
  <c r="H458" i="1"/>
  <c r="G458" i="1"/>
  <c r="D458" i="1"/>
  <c r="C458" i="1"/>
  <c r="H457" i="1"/>
  <c r="G457" i="1"/>
  <c r="D457" i="1"/>
  <c r="C457" i="1"/>
  <c r="H456" i="1"/>
  <c r="G456" i="1"/>
  <c r="D456" i="1"/>
  <c r="C456" i="1"/>
  <c r="H455" i="1"/>
  <c r="G455" i="1"/>
  <c r="D455" i="1"/>
  <c r="C455" i="1"/>
  <c r="H454" i="1"/>
  <c r="G454" i="1"/>
  <c r="D454" i="1"/>
  <c r="C454" i="1"/>
  <c r="D453" i="1"/>
  <c r="H452" i="1"/>
  <c r="G452" i="1"/>
  <c r="D452" i="1"/>
  <c r="C452" i="1"/>
  <c r="H451" i="1"/>
  <c r="G451" i="1"/>
  <c r="D451" i="1"/>
  <c r="C451" i="1"/>
  <c r="H450" i="1"/>
  <c r="G450" i="1"/>
  <c r="D450" i="1"/>
  <c r="C450" i="1"/>
  <c r="H449" i="1"/>
  <c r="G449" i="1"/>
  <c r="D449" i="1"/>
  <c r="C449" i="1"/>
  <c r="H448" i="1"/>
  <c r="G448" i="1"/>
  <c r="D448" i="1"/>
  <c r="C448" i="1"/>
  <c r="H447" i="1"/>
  <c r="G447" i="1"/>
  <c r="D447" i="1"/>
  <c r="C447" i="1"/>
  <c r="H446" i="1"/>
  <c r="G446" i="1"/>
  <c r="D446" i="1"/>
  <c r="C446" i="1"/>
  <c r="H445" i="1"/>
  <c r="G445" i="1"/>
  <c r="D445" i="1"/>
  <c r="C445" i="1"/>
  <c r="H444" i="1"/>
  <c r="G444" i="1"/>
  <c r="D444" i="1"/>
  <c r="C444" i="1"/>
  <c r="H443" i="1"/>
  <c r="G443" i="1"/>
  <c r="D443" i="1"/>
  <c r="C443" i="1"/>
  <c r="H442" i="1"/>
  <c r="G442" i="1"/>
  <c r="D442" i="1"/>
  <c r="C442" i="1"/>
  <c r="H441" i="1"/>
  <c r="G441" i="1"/>
  <c r="D441" i="1"/>
  <c r="C441" i="1"/>
  <c r="H440" i="1"/>
  <c r="G440" i="1"/>
  <c r="D440" i="1"/>
  <c r="C440" i="1"/>
  <c r="H439" i="1"/>
  <c r="G439" i="1"/>
  <c r="D439" i="1"/>
  <c r="C439" i="1"/>
  <c r="H438" i="1"/>
  <c r="G438" i="1"/>
  <c r="D438" i="1"/>
  <c r="C438" i="1"/>
  <c r="H437" i="1"/>
  <c r="G437" i="1"/>
  <c r="D437" i="1"/>
  <c r="C437" i="1"/>
  <c r="H436" i="1"/>
  <c r="G436" i="1"/>
  <c r="D436" i="1"/>
  <c r="C436" i="1"/>
  <c r="H435" i="1"/>
  <c r="G435" i="1"/>
  <c r="D435" i="1"/>
  <c r="C435" i="1"/>
  <c r="H434" i="1"/>
  <c r="G434" i="1"/>
  <c r="D434" i="1"/>
  <c r="C434" i="1"/>
  <c r="H433" i="1"/>
  <c r="G433" i="1"/>
  <c r="D433" i="1"/>
  <c r="C433" i="1"/>
  <c r="H432" i="1"/>
  <c r="G432" i="1"/>
  <c r="D432" i="1"/>
  <c r="C432" i="1"/>
  <c r="H431" i="1"/>
  <c r="G431" i="1"/>
  <c r="D431" i="1"/>
  <c r="C431" i="1"/>
  <c r="H430" i="1"/>
  <c r="G430" i="1"/>
  <c r="D430" i="1"/>
  <c r="C430" i="1"/>
  <c r="H429" i="1"/>
  <c r="G429" i="1"/>
  <c r="D429" i="1"/>
  <c r="C429" i="1"/>
  <c r="H428" i="1"/>
  <c r="G428" i="1"/>
  <c r="D428" i="1"/>
  <c r="C428" i="1"/>
  <c r="H427" i="1"/>
  <c r="G427" i="1"/>
  <c r="D427" i="1"/>
  <c r="C427" i="1"/>
  <c r="H426" i="1"/>
  <c r="G426" i="1"/>
  <c r="D426" i="1"/>
  <c r="C426" i="1"/>
  <c r="H425" i="1"/>
  <c r="G425" i="1"/>
  <c r="D425" i="1"/>
  <c r="C425" i="1"/>
  <c r="H424" i="1"/>
  <c r="G424" i="1"/>
  <c r="D424" i="1"/>
  <c r="C424" i="1"/>
  <c r="H423" i="1"/>
  <c r="G423" i="1"/>
  <c r="D423" i="1"/>
  <c r="C423" i="1"/>
  <c r="H422" i="1"/>
  <c r="G422" i="1"/>
  <c r="D422" i="1"/>
  <c r="C422" i="1"/>
  <c r="H421" i="1"/>
  <c r="G421" i="1"/>
  <c r="D421" i="1"/>
  <c r="C421" i="1"/>
  <c r="H420" i="1"/>
  <c r="G420" i="1"/>
  <c r="D420" i="1"/>
  <c r="C420" i="1"/>
  <c r="H419" i="1"/>
  <c r="G419" i="1"/>
  <c r="D419" i="1"/>
  <c r="C419" i="1"/>
  <c r="H418" i="1"/>
  <c r="G418" i="1"/>
  <c r="D418" i="1"/>
  <c r="C418" i="1"/>
  <c r="H417" i="1"/>
  <c r="G417" i="1"/>
  <c r="D417" i="1"/>
  <c r="C417" i="1"/>
  <c r="H416" i="1"/>
  <c r="G416" i="1"/>
  <c r="D416" i="1"/>
  <c r="C416" i="1"/>
  <c r="H415" i="1"/>
  <c r="G415" i="1"/>
  <c r="D415" i="1"/>
  <c r="C415" i="1"/>
  <c r="H413" i="1"/>
  <c r="G413" i="1"/>
  <c r="D413" i="1"/>
  <c r="C413" i="1"/>
  <c r="D411" i="1"/>
  <c r="H406" i="1"/>
  <c r="G406" i="1"/>
  <c r="D406" i="1"/>
  <c r="C406" i="1"/>
  <c r="D405" i="1"/>
  <c r="C405" i="1"/>
  <c r="H405" i="1" s="1"/>
  <c r="H404" i="1"/>
  <c r="G404" i="1"/>
  <c r="D404" i="1"/>
  <c r="C404" i="1"/>
  <c r="H401" i="1"/>
  <c r="G401" i="1"/>
  <c r="D401" i="1"/>
  <c r="C401" i="1"/>
  <c r="H400" i="1"/>
  <c r="G400" i="1"/>
  <c r="D400" i="1"/>
  <c r="C400" i="1"/>
  <c r="H399" i="1"/>
  <c r="G399" i="1"/>
  <c r="D399" i="1"/>
  <c r="C399" i="1"/>
  <c r="H398" i="1"/>
  <c r="G398" i="1"/>
  <c r="D398" i="1"/>
  <c r="C398" i="1"/>
  <c r="H397" i="1"/>
  <c r="G397" i="1"/>
  <c r="D397" i="1"/>
  <c r="C397" i="1"/>
  <c r="H396" i="1"/>
  <c r="G396" i="1"/>
  <c r="D396" i="1"/>
  <c r="C396" i="1"/>
  <c r="H395" i="1"/>
  <c r="G395" i="1"/>
  <c r="D395" i="1"/>
  <c r="C395" i="1"/>
  <c r="H394" i="1"/>
  <c r="G394" i="1"/>
  <c r="D394" i="1"/>
  <c r="C394" i="1"/>
  <c r="H393" i="1"/>
  <c r="G393" i="1"/>
  <c r="D393" i="1"/>
  <c r="C393" i="1"/>
  <c r="H392" i="1"/>
  <c r="G392" i="1"/>
  <c r="D392" i="1"/>
  <c r="C392" i="1"/>
  <c r="H391" i="1"/>
  <c r="G391" i="1"/>
  <c r="D391" i="1"/>
  <c r="C391" i="1"/>
  <c r="H390" i="1"/>
  <c r="G390" i="1"/>
  <c r="D390" i="1"/>
  <c r="C390" i="1"/>
  <c r="H389" i="1"/>
  <c r="G389" i="1"/>
  <c r="D389" i="1"/>
  <c r="C389" i="1"/>
  <c r="H388" i="1"/>
  <c r="G388" i="1"/>
  <c r="D388" i="1"/>
  <c r="C388" i="1"/>
  <c r="H387" i="1"/>
  <c r="G387" i="1"/>
  <c r="D387" i="1"/>
  <c r="C387" i="1"/>
  <c r="D386" i="1"/>
  <c r="H385" i="1"/>
  <c r="G385" i="1"/>
  <c r="D385" i="1"/>
  <c r="C385" i="1"/>
  <c r="H384" i="1"/>
  <c r="G384" i="1"/>
  <c r="D384" i="1"/>
  <c r="C384" i="1"/>
  <c r="H383" i="1"/>
  <c r="G383" i="1"/>
  <c r="C383" i="1"/>
  <c r="H382" i="1"/>
  <c r="G382" i="1"/>
  <c r="D382" i="1"/>
  <c r="C382" i="1"/>
  <c r="H381" i="1"/>
  <c r="G381" i="1"/>
  <c r="D381" i="1"/>
  <c r="C381" i="1"/>
  <c r="H380" i="1"/>
  <c r="G380" i="1"/>
  <c r="D380" i="1"/>
  <c r="C380" i="1"/>
  <c r="H379" i="1"/>
  <c r="G379" i="1"/>
  <c r="D379" i="1"/>
  <c r="C379" i="1"/>
  <c r="H378" i="1"/>
  <c r="G378" i="1"/>
  <c r="D378" i="1"/>
  <c r="C378" i="1"/>
  <c r="H377" i="1"/>
  <c r="G377" i="1"/>
  <c r="D377" i="1"/>
  <c r="C377" i="1"/>
  <c r="H376" i="1"/>
  <c r="G376" i="1"/>
  <c r="D376" i="1"/>
  <c r="C376" i="1"/>
  <c r="H375" i="1"/>
  <c r="G375" i="1"/>
  <c r="D375" i="1"/>
  <c r="C375" i="1"/>
  <c r="H374" i="1"/>
  <c r="G374" i="1"/>
  <c r="D374" i="1"/>
  <c r="C374" i="1"/>
  <c r="H373" i="1"/>
  <c r="G373" i="1"/>
  <c r="D373" i="1"/>
  <c r="C373" i="1"/>
  <c r="H372" i="1"/>
  <c r="G372" i="1"/>
  <c r="D372" i="1"/>
  <c r="C372" i="1"/>
  <c r="H371" i="1"/>
  <c r="G371" i="1"/>
  <c r="D371" i="1"/>
  <c r="C371" i="1"/>
  <c r="H370" i="1"/>
  <c r="G370" i="1"/>
  <c r="D370" i="1"/>
  <c r="C370" i="1"/>
  <c r="H369" i="1"/>
  <c r="G369" i="1"/>
  <c r="D369" i="1"/>
  <c r="C369" i="1"/>
  <c r="H368" i="1"/>
  <c r="G368" i="1"/>
  <c r="D368" i="1"/>
  <c r="C368" i="1"/>
  <c r="H367" i="1"/>
  <c r="G367" i="1"/>
  <c r="D367" i="1"/>
  <c r="C367" i="1"/>
  <c r="H366" i="1"/>
  <c r="G366" i="1"/>
  <c r="D366" i="1"/>
  <c r="C366" i="1"/>
  <c r="H365" i="1"/>
  <c r="G365" i="1"/>
  <c r="D365" i="1"/>
  <c r="C365" i="1"/>
  <c r="H364" i="1"/>
  <c r="G364" i="1"/>
  <c r="D364" i="1"/>
  <c r="C364" i="1"/>
  <c r="H363" i="1"/>
  <c r="G363" i="1"/>
  <c r="D363" i="1"/>
  <c r="C363" i="1"/>
  <c r="H362" i="1"/>
  <c r="G362" i="1"/>
  <c r="D362" i="1"/>
  <c r="C362" i="1"/>
  <c r="H361" i="1"/>
  <c r="G361" i="1"/>
  <c r="D361" i="1"/>
  <c r="C361" i="1"/>
  <c r="H360" i="1"/>
  <c r="G360" i="1"/>
  <c r="D360" i="1"/>
  <c r="C360" i="1"/>
  <c r="H359" i="1"/>
  <c r="G359" i="1"/>
  <c r="D359" i="1"/>
  <c r="C359" i="1"/>
  <c r="H357" i="1"/>
  <c r="G357" i="1"/>
  <c r="D357" i="1"/>
  <c r="C357" i="1"/>
  <c r="H356" i="1"/>
  <c r="G356" i="1"/>
  <c r="D356" i="1"/>
  <c r="C356" i="1"/>
  <c r="H355" i="1"/>
  <c r="G355" i="1"/>
  <c r="D355" i="1"/>
  <c r="C355" i="1"/>
  <c r="H354" i="1"/>
  <c r="G354" i="1"/>
  <c r="D354" i="1"/>
  <c r="C354" i="1"/>
  <c r="H353" i="1"/>
  <c r="G353" i="1"/>
  <c r="D353" i="1"/>
  <c r="C353" i="1"/>
  <c r="H352" i="1"/>
  <c r="G352" i="1"/>
  <c r="D352" i="1"/>
  <c r="C352" i="1"/>
  <c r="H351" i="1"/>
  <c r="G351" i="1"/>
  <c r="D351" i="1"/>
  <c r="C351" i="1"/>
  <c r="H350" i="1"/>
  <c r="G350" i="1"/>
  <c r="D350" i="1"/>
  <c r="C350" i="1"/>
  <c r="H349" i="1"/>
  <c r="G349" i="1"/>
  <c r="D349" i="1"/>
  <c r="C349" i="1"/>
  <c r="H348" i="1"/>
  <c r="G348" i="1"/>
  <c r="D348" i="1"/>
  <c r="C348" i="1"/>
  <c r="H347" i="1"/>
  <c r="G347" i="1"/>
  <c r="D347" i="1"/>
  <c r="C347" i="1"/>
  <c r="H346" i="1"/>
  <c r="G346" i="1"/>
  <c r="D346" i="1"/>
  <c r="C346" i="1"/>
  <c r="H344" i="1"/>
  <c r="G344" i="1"/>
  <c r="D344" i="1"/>
  <c r="C344" i="1"/>
  <c r="H343" i="1"/>
  <c r="G343" i="1"/>
  <c r="D343" i="1"/>
  <c r="C343" i="1"/>
  <c r="H342" i="1"/>
  <c r="G342" i="1"/>
  <c r="D342" i="1"/>
  <c r="C342" i="1"/>
  <c r="H341" i="1"/>
  <c r="G341" i="1"/>
  <c r="D341" i="1"/>
  <c r="C341" i="1"/>
  <c r="H340" i="1"/>
  <c r="G340" i="1"/>
  <c r="D340" i="1"/>
  <c r="C340" i="1"/>
  <c r="D339" i="1"/>
  <c r="H338" i="1"/>
  <c r="G338" i="1"/>
  <c r="D338" i="1"/>
  <c r="C338" i="1"/>
  <c r="H337" i="1"/>
  <c r="G337" i="1"/>
  <c r="D337" i="1"/>
  <c r="C337" i="1"/>
  <c r="H336" i="1"/>
  <c r="G336" i="1"/>
  <c r="D336" i="1"/>
  <c r="C336" i="1"/>
  <c r="H335" i="1"/>
  <c r="G335" i="1"/>
  <c r="D335" i="1"/>
  <c r="C335" i="1"/>
  <c r="H334" i="1"/>
  <c r="G334" i="1"/>
  <c r="D334" i="1"/>
  <c r="C334" i="1"/>
  <c r="H333" i="1"/>
  <c r="G333" i="1"/>
  <c r="D333" i="1"/>
  <c r="C333" i="1"/>
  <c r="H332" i="1"/>
  <c r="G332" i="1"/>
  <c r="D332" i="1"/>
  <c r="C332" i="1"/>
  <c r="H331" i="1"/>
  <c r="G331" i="1"/>
  <c r="D331" i="1"/>
  <c r="C331" i="1"/>
  <c r="H330" i="1"/>
  <c r="G330" i="1"/>
  <c r="D330" i="1"/>
  <c r="C330" i="1"/>
  <c r="H329" i="1"/>
  <c r="G329" i="1"/>
  <c r="D329" i="1"/>
  <c r="C329" i="1"/>
  <c r="H328" i="1"/>
  <c r="G328" i="1"/>
  <c r="D328" i="1"/>
  <c r="C328" i="1"/>
  <c r="H327" i="1"/>
  <c r="G327" i="1"/>
  <c r="D327" i="1"/>
  <c r="C327" i="1"/>
  <c r="H326" i="1"/>
  <c r="G326" i="1"/>
  <c r="D326" i="1"/>
  <c r="C326" i="1"/>
  <c r="H325" i="1"/>
  <c r="G325" i="1"/>
  <c r="D325" i="1"/>
  <c r="C325" i="1"/>
  <c r="H324" i="1"/>
  <c r="G324" i="1"/>
  <c r="D324" i="1"/>
  <c r="C324" i="1"/>
  <c r="H323" i="1"/>
  <c r="G323" i="1"/>
  <c r="D323" i="1"/>
  <c r="C323" i="1"/>
  <c r="H322" i="1"/>
  <c r="G322" i="1"/>
  <c r="D322" i="1"/>
  <c r="C322" i="1"/>
  <c r="H321" i="1"/>
  <c r="G321" i="1"/>
  <c r="D321" i="1"/>
  <c r="C321" i="1"/>
  <c r="H320" i="1"/>
  <c r="G320" i="1"/>
  <c r="D320" i="1"/>
  <c r="C320" i="1"/>
  <c r="H319" i="1"/>
  <c r="G319" i="1"/>
  <c r="D319" i="1"/>
  <c r="C319" i="1"/>
  <c r="H318" i="1"/>
  <c r="G318" i="1"/>
  <c r="D318" i="1"/>
  <c r="C318" i="1"/>
  <c r="H317" i="1"/>
  <c r="G317" i="1"/>
  <c r="D317" i="1"/>
  <c r="C317" i="1"/>
  <c r="H316" i="1"/>
  <c r="G316" i="1"/>
  <c r="D316" i="1"/>
  <c r="C316" i="1"/>
  <c r="H315" i="1"/>
  <c r="G315" i="1"/>
  <c r="D315" i="1"/>
  <c r="C315" i="1"/>
  <c r="H314" i="1"/>
  <c r="G314" i="1"/>
  <c r="D314" i="1"/>
  <c r="C314" i="1"/>
  <c r="H313" i="1"/>
  <c r="G313" i="1"/>
  <c r="D313" i="1"/>
  <c r="C313" i="1"/>
  <c r="H312" i="1"/>
  <c r="G312" i="1"/>
  <c r="D312" i="1"/>
  <c r="C312" i="1"/>
  <c r="H311" i="1"/>
  <c r="G311" i="1"/>
  <c r="D311" i="1"/>
  <c r="C311" i="1"/>
  <c r="H310" i="1"/>
  <c r="G310" i="1"/>
  <c r="D310" i="1"/>
  <c r="C310" i="1"/>
  <c r="H309" i="1"/>
  <c r="G309" i="1"/>
  <c r="D309" i="1"/>
  <c r="C309" i="1"/>
  <c r="H308" i="1"/>
  <c r="G308" i="1"/>
  <c r="D308" i="1"/>
  <c r="C308" i="1"/>
  <c r="H307" i="1"/>
  <c r="G307" i="1"/>
  <c r="D307" i="1"/>
  <c r="C307" i="1"/>
  <c r="H305" i="1"/>
  <c r="G305" i="1"/>
  <c r="D305" i="1"/>
  <c r="C305" i="1"/>
  <c r="H304" i="1"/>
  <c r="G304" i="1"/>
  <c r="D304" i="1"/>
  <c r="C304" i="1"/>
  <c r="H303" i="1"/>
  <c r="G303" i="1"/>
  <c r="D303" i="1"/>
  <c r="C303" i="1"/>
  <c r="H302" i="1"/>
  <c r="G302" i="1"/>
  <c r="D302" i="1"/>
  <c r="C302" i="1"/>
  <c r="H301" i="1"/>
  <c r="G301" i="1"/>
  <c r="D301" i="1"/>
  <c r="C301" i="1"/>
  <c r="H300" i="1"/>
  <c r="G300" i="1"/>
  <c r="D300" i="1"/>
  <c r="C300" i="1"/>
  <c r="H299" i="1"/>
  <c r="G299" i="1"/>
  <c r="D299" i="1"/>
  <c r="C299" i="1"/>
  <c r="H298" i="1"/>
  <c r="G298" i="1"/>
  <c r="D298" i="1"/>
  <c r="C298" i="1"/>
  <c r="H297" i="1"/>
  <c r="G297" i="1"/>
  <c r="D297" i="1"/>
  <c r="C297" i="1"/>
  <c r="H296" i="1"/>
  <c r="G296" i="1"/>
  <c r="D296" i="1"/>
  <c r="C296" i="1"/>
  <c r="H295" i="1"/>
  <c r="G295" i="1"/>
  <c r="D295" i="1"/>
  <c r="C295" i="1"/>
  <c r="C294" i="1"/>
  <c r="H292" i="1"/>
  <c r="G292" i="1"/>
  <c r="D292" i="1"/>
  <c r="C292" i="1"/>
  <c r="H291" i="1"/>
  <c r="G291" i="1"/>
  <c r="D291" i="1"/>
  <c r="C291" i="1"/>
  <c r="H290" i="1"/>
  <c r="G290" i="1"/>
  <c r="D290" i="1"/>
  <c r="C290" i="1"/>
  <c r="G289" i="1"/>
  <c r="D289" i="1"/>
  <c r="C289" i="1"/>
  <c r="H289" i="1" s="1"/>
  <c r="H288" i="1"/>
  <c r="G288" i="1"/>
  <c r="D288" i="1"/>
  <c r="C288" i="1"/>
  <c r="H284" i="1"/>
  <c r="G284" i="1"/>
  <c r="D284" i="1"/>
  <c r="C284" i="1"/>
  <c r="H283" i="1"/>
  <c r="G283" i="1"/>
  <c r="D283" i="1"/>
  <c r="C283" i="1"/>
  <c r="H282" i="1"/>
  <c r="G282" i="1"/>
  <c r="D282" i="1"/>
  <c r="C282" i="1"/>
  <c r="H281" i="1"/>
  <c r="G281" i="1"/>
  <c r="D281" i="1"/>
  <c r="C281" i="1"/>
  <c r="H280" i="1"/>
  <c r="G280" i="1"/>
  <c r="D280" i="1"/>
  <c r="C280" i="1"/>
  <c r="H279" i="1"/>
  <c r="G279" i="1"/>
  <c r="D279" i="1"/>
  <c r="C279" i="1"/>
  <c r="H278" i="1"/>
  <c r="G278" i="1"/>
  <c r="D278" i="1"/>
  <c r="C278" i="1"/>
  <c r="H277" i="1"/>
  <c r="G277" i="1"/>
  <c r="D277" i="1"/>
  <c r="C277" i="1"/>
  <c r="H276" i="1"/>
  <c r="G276" i="1"/>
  <c r="D276" i="1"/>
  <c r="C276" i="1"/>
  <c r="H275" i="1"/>
  <c r="G275" i="1"/>
  <c r="D275" i="1"/>
  <c r="C275" i="1"/>
  <c r="H274" i="1"/>
  <c r="G274" i="1"/>
  <c r="D274" i="1"/>
  <c r="C274" i="1"/>
  <c r="H273" i="1"/>
  <c r="G273" i="1"/>
  <c r="D273" i="1"/>
  <c r="C273" i="1"/>
  <c r="H272" i="1"/>
  <c r="G272" i="1"/>
  <c r="D272" i="1"/>
  <c r="C272" i="1"/>
  <c r="H271" i="1"/>
  <c r="G271" i="1"/>
  <c r="D271" i="1"/>
  <c r="C271" i="1"/>
  <c r="H270" i="1"/>
  <c r="G270" i="1"/>
  <c r="D270" i="1"/>
  <c r="C270" i="1"/>
  <c r="H269" i="1"/>
  <c r="G269" i="1"/>
  <c r="D269" i="1"/>
  <c r="C269" i="1"/>
  <c r="H268" i="1"/>
  <c r="G268" i="1"/>
  <c r="D268" i="1"/>
  <c r="C268" i="1"/>
  <c r="H267" i="1"/>
  <c r="G267" i="1"/>
  <c r="D267" i="1"/>
  <c r="C267" i="1"/>
  <c r="H266" i="1"/>
  <c r="G266" i="1"/>
  <c r="D266" i="1"/>
  <c r="C266" i="1"/>
  <c r="H265" i="1"/>
  <c r="G265" i="1"/>
  <c r="D265" i="1"/>
  <c r="C265" i="1"/>
  <c r="H264" i="1"/>
  <c r="G264" i="1"/>
  <c r="D264" i="1"/>
  <c r="C264" i="1"/>
  <c r="H263" i="1"/>
  <c r="G263" i="1"/>
  <c r="D263" i="1"/>
  <c r="C263" i="1"/>
  <c r="H262" i="1"/>
  <c r="G262" i="1"/>
  <c r="D262" i="1"/>
  <c r="C262" i="1"/>
  <c r="H261" i="1"/>
  <c r="G261" i="1"/>
  <c r="D261" i="1"/>
  <c r="C261" i="1"/>
  <c r="H260" i="1"/>
  <c r="G260" i="1"/>
  <c r="D260" i="1"/>
  <c r="C260" i="1"/>
  <c r="D259" i="1"/>
  <c r="H258" i="1"/>
  <c r="G258" i="1"/>
  <c r="D258" i="1"/>
  <c r="C258" i="1"/>
  <c r="H257" i="1"/>
  <c r="G257" i="1"/>
  <c r="D257" i="1"/>
  <c r="C257" i="1"/>
  <c r="H256" i="1"/>
  <c r="G256" i="1"/>
  <c r="D256" i="1"/>
  <c r="C256" i="1"/>
  <c r="C255" i="1"/>
  <c r="H254" i="1"/>
  <c r="G254" i="1"/>
  <c r="D254" i="1"/>
  <c r="C254" i="1"/>
  <c r="H253" i="1"/>
  <c r="G253" i="1"/>
  <c r="D253" i="1"/>
  <c r="C253" i="1"/>
  <c r="H252" i="1"/>
  <c r="G252" i="1"/>
  <c r="D252" i="1"/>
  <c r="C252" i="1"/>
  <c r="H251" i="1"/>
  <c r="G251" i="1"/>
  <c r="D251" i="1"/>
  <c r="C251" i="1"/>
  <c r="H250" i="1"/>
  <c r="G250" i="1"/>
  <c r="D250" i="1"/>
  <c r="C250" i="1"/>
  <c r="C249" i="1"/>
  <c r="C248" i="1"/>
  <c r="H247" i="1"/>
  <c r="G247" i="1"/>
  <c r="D247" i="1"/>
  <c r="C247" i="1"/>
  <c r="G246" i="1"/>
  <c r="D246" i="1"/>
  <c r="C246" i="1"/>
  <c r="H246" i="1" s="1"/>
  <c r="H245" i="1"/>
  <c r="G245" i="1"/>
  <c r="D245" i="1"/>
  <c r="C245" i="1"/>
  <c r="D244" i="1"/>
  <c r="H244" i="1" s="1"/>
  <c r="C244" i="1"/>
  <c r="D243" i="1"/>
  <c r="C243" i="1"/>
  <c r="H242" i="1"/>
  <c r="G242" i="1"/>
  <c r="D242" i="1"/>
  <c r="C242" i="1"/>
  <c r="H241" i="1"/>
  <c r="G241" i="1"/>
  <c r="D241" i="1"/>
  <c r="C241" i="1"/>
  <c r="D240" i="1"/>
  <c r="H239" i="1"/>
  <c r="G239" i="1"/>
  <c r="D239" i="1"/>
  <c r="C239" i="1"/>
  <c r="D238" i="1"/>
  <c r="C238" i="1"/>
  <c r="H237" i="1"/>
  <c r="G237" i="1"/>
  <c r="D237" i="1"/>
  <c r="C237" i="1"/>
  <c r="D236" i="1"/>
  <c r="C236" i="1"/>
  <c r="H235" i="1"/>
  <c r="G235" i="1"/>
  <c r="D235" i="1"/>
  <c r="C235" i="1"/>
  <c r="H234" i="1"/>
  <c r="G234" i="1"/>
  <c r="D234" i="1"/>
  <c r="C234" i="1"/>
  <c r="H233" i="1"/>
  <c r="G233" i="1"/>
  <c r="D233" i="1"/>
  <c r="C233" i="1"/>
  <c r="H232" i="1"/>
  <c r="G232" i="1"/>
  <c r="D232" i="1"/>
  <c r="C232" i="1"/>
  <c r="H231" i="1"/>
  <c r="G231" i="1"/>
  <c r="D231" i="1"/>
  <c r="C231" i="1"/>
  <c r="H230" i="1"/>
  <c r="G230" i="1"/>
  <c r="D230" i="1"/>
  <c r="C230" i="1"/>
  <c r="H229" i="1"/>
  <c r="G229" i="1"/>
  <c r="D229" i="1"/>
  <c r="C229" i="1"/>
  <c r="H228" i="1"/>
  <c r="G228" i="1"/>
  <c r="D228" i="1"/>
  <c r="C228" i="1"/>
  <c r="H227" i="1"/>
  <c r="G227" i="1"/>
  <c r="D227" i="1"/>
  <c r="C227" i="1"/>
  <c r="H226" i="1"/>
  <c r="G226" i="1"/>
  <c r="D226" i="1"/>
  <c r="C226" i="1"/>
  <c r="H225" i="1"/>
  <c r="G225" i="1"/>
  <c r="D225" i="1"/>
  <c r="C225" i="1"/>
  <c r="H224" i="1"/>
  <c r="G224" i="1"/>
  <c r="D224" i="1"/>
  <c r="C224" i="1"/>
  <c r="H223" i="1"/>
  <c r="G223" i="1"/>
  <c r="D223" i="1"/>
  <c r="C223" i="1"/>
  <c r="H222" i="1"/>
  <c r="G222" i="1"/>
  <c r="D222" i="1"/>
  <c r="C222" i="1"/>
  <c r="C221" i="1"/>
  <c r="H219" i="1"/>
  <c r="G219" i="1"/>
  <c r="D219" i="1"/>
  <c r="C219" i="1"/>
  <c r="H218" i="1"/>
  <c r="G218" i="1"/>
  <c r="D218" i="1"/>
  <c r="C218" i="1"/>
  <c r="H217" i="1"/>
  <c r="G217" i="1"/>
  <c r="D217" i="1"/>
  <c r="C217" i="1"/>
  <c r="H216" i="1"/>
  <c r="G216" i="1"/>
  <c r="D216" i="1"/>
  <c r="C216" i="1"/>
  <c r="H215" i="1"/>
  <c r="G215" i="1"/>
  <c r="D215" i="1"/>
  <c r="C215" i="1"/>
  <c r="H214" i="1"/>
  <c r="G214" i="1"/>
  <c r="D214" i="1"/>
  <c r="C214" i="1"/>
  <c r="H213" i="1"/>
  <c r="G213" i="1"/>
  <c r="D213" i="1"/>
  <c r="C213" i="1"/>
  <c r="D212" i="1"/>
  <c r="D211" i="1"/>
  <c r="H210" i="1"/>
  <c r="G210" i="1"/>
  <c r="D210" i="1"/>
  <c r="C210" i="1"/>
  <c r="H209" i="1"/>
  <c r="G209" i="1"/>
  <c r="D209" i="1"/>
  <c r="C209" i="1"/>
  <c r="H208" i="1"/>
  <c r="G208" i="1"/>
  <c r="D208" i="1"/>
  <c r="C208" i="1"/>
  <c r="H207" i="1"/>
  <c r="G207" i="1"/>
  <c r="D207" i="1"/>
  <c r="C207" i="1"/>
  <c r="H206" i="1"/>
  <c r="G206" i="1"/>
  <c r="D206" i="1"/>
  <c r="C206" i="1"/>
  <c r="H205" i="1"/>
  <c r="G205" i="1"/>
  <c r="D205" i="1"/>
  <c r="C205" i="1"/>
  <c r="H204" i="1"/>
  <c r="G204" i="1"/>
  <c r="D204" i="1"/>
  <c r="C204" i="1"/>
  <c r="H203" i="1"/>
  <c r="G203" i="1"/>
  <c r="D203" i="1"/>
  <c r="C203" i="1"/>
  <c r="H202" i="1"/>
  <c r="G202" i="1"/>
  <c r="D202" i="1"/>
  <c r="C202" i="1"/>
  <c r="H201" i="1"/>
  <c r="G201" i="1"/>
  <c r="D201" i="1"/>
  <c r="C201" i="1"/>
  <c r="H200" i="1"/>
  <c r="G200" i="1"/>
  <c r="D200" i="1"/>
  <c r="C200" i="1"/>
  <c r="H199" i="1"/>
  <c r="G199" i="1"/>
  <c r="D199" i="1"/>
  <c r="C199" i="1"/>
  <c r="H198" i="1"/>
  <c r="G198" i="1"/>
  <c r="D198" i="1"/>
  <c r="C198" i="1"/>
  <c r="H197" i="1"/>
  <c r="G197" i="1"/>
  <c r="D197" i="1"/>
  <c r="C197" i="1"/>
  <c r="H196" i="1"/>
  <c r="G196" i="1"/>
  <c r="D196" i="1"/>
  <c r="C196" i="1"/>
  <c r="H195" i="1"/>
  <c r="G195" i="1"/>
  <c r="D195" i="1"/>
  <c r="C195" i="1"/>
  <c r="H194" i="1"/>
  <c r="G194" i="1"/>
  <c r="D194" i="1"/>
  <c r="C194" i="1"/>
  <c r="H193" i="1"/>
  <c r="G193" i="1"/>
  <c r="D193" i="1"/>
  <c r="C193" i="1"/>
  <c r="D192" i="1"/>
  <c r="H191" i="1"/>
  <c r="G191" i="1"/>
  <c r="D191" i="1"/>
  <c r="C191" i="1"/>
  <c r="H190" i="1"/>
  <c r="G190" i="1"/>
  <c r="D190" i="1"/>
  <c r="C190" i="1"/>
  <c r="H189" i="1"/>
  <c r="G189" i="1"/>
  <c r="D189" i="1"/>
  <c r="C189" i="1"/>
  <c r="H188" i="1"/>
  <c r="G188" i="1"/>
  <c r="D188" i="1"/>
  <c r="C188" i="1"/>
  <c r="H187" i="1"/>
  <c r="G187" i="1"/>
  <c r="D187" i="1"/>
  <c r="C187" i="1"/>
  <c r="H186" i="1"/>
  <c r="G186" i="1"/>
  <c r="D186" i="1"/>
  <c r="C186" i="1"/>
  <c r="H185" i="1"/>
  <c r="G185" i="1"/>
  <c r="D185" i="1"/>
  <c r="C185" i="1"/>
  <c r="H184" i="1"/>
  <c r="G184" i="1"/>
  <c r="D184" i="1"/>
  <c r="C184" i="1"/>
  <c r="H183" i="1"/>
  <c r="G183" i="1"/>
  <c r="D183" i="1"/>
  <c r="C183" i="1"/>
  <c r="H182" i="1"/>
  <c r="G182" i="1"/>
  <c r="D182" i="1"/>
  <c r="C182" i="1"/>
  <c r="H181" i="1"/>
  <c r="G181" i="1"/>
  <c r="D181" i="1"/>
  <c r="C181" i="1"/>
  <c r="H180" i="1"/>
  <c r="G180" i="1"/>
  <c r="D180" i="1"/>
  <c r="C180" i="1"/>
  <c r="H179" i="1"/>
  <c r="G179" i="1"/>
  <c r="D179" i="1"/>
  <c r="C179" i="1"/>
  <c r="H178" i="1"/>
  <c r="G178" i="1"/>
  <c r="D178" i="1"/>
  <c r="C178" i="1"/>
  <c r="H177" i="1"/>
  <c r="G177" i="1"/>
  <c r="D177" i="1"/>
  <c r="C177" i="1"/>
  <c r="H176" i="1"/>
  <c r="G176" i="1"/>
  <c r="D176" i="1"/>
  <c r="C176" i="1"/>
  <c r="H175" i="1"/>
  <c r="G175" i="1"/>
  <c r="D175" i="1"/>
  <c r="C175" i="1"/>
  <c r="H174" i="1"/>
  <c r="G174" i="1"/>
  <c r="D174" i="1"/>
  <c r="C174" i="1"/>
  <c r="C173" i="1"/>
  <c r="H172" i="1"/>
  <c r="G172" i="1"/>
  <c r="D172" i="1"/>
  <c r="C172" i="1"/>
  <c r="H171" i="1"/>
  <c r="G171" i="1"/>
  <c r="D171" i="1"/>
  <c r="C171" i="1"/>
  <c r="H170" i="1"/>
  <c r="G170" i="1"/>
  <c r="D170" i="1"/>
  <c r="C170" i="1"/>
  <c r="H169" i="1"/>
  <c r="G169" i="1"/>
  <c r="D169" i="1"/>
  <c r="C169" i="1"/>
  <c r="H168" i="1"/>
  <c r="G168" i="1"/>
  <c r="D168" i="1"/>
  <c r="C168" i="1"/>
  <c r="H167" i="1"/>
  <c r="G167" i="1"/>
  <c r="D167" i="1"/>
  <c r="C167" i="1"/>
  <c r="H166" i="1"/>
  <c r="G166" i="1"/>
  <c r="D166" i="1"/>
  <c r="C166" i="1"/>
  <c r="H165" i="1"/>
  <c r="G165" i="1"/>
  <c r="D165" i="1"/>
  <c r="C165" i="1"/>
  <c r="H164" i="1"/>
  <c r="G164" i="1"/>
  <c r="D164" i="1"/>
  <c r="C164" i="1"/>
  <c r="H163" i="1"/>
  <c r="G163" i="1"/>
  <c r="D163" i="1"/>
  <c r="C163" i="1"/>
  <c r="H162" i="1"/>
  <c r="G162" i="1"/>
  <c r="D162" i="1"/>
  <c r="C162" i="1"/>
  <c r="H161" i="1"/>
  <c r="G161" i="1"/>
  <c r="D161" i="1"/>
  <c r="C161" i="1"/>
  <c r="H160" i="1"/>
  <c r="G160" i="1"/>
  <c r="D160" i="1"/>
  <c r="C160" i="1"/>
  <c r="C159" i="1"/>
  <c r="H158" i="1"/>
  <c r="G158" i="1"/>
  <c r="D158" i="1"/>
  <c r="C158" i="1"/>
  <c r="H157" i="1"/>
  <c r="G157" i="1"/>
  <c r="D157" i="1"/>
  <c r="C157" i="1"/>
  <c r="H156" i="1"/>
  <c r="G156" i="1"/>
  <c r="D156" i="1"/>
  <c r="C156" i="1"/>
  <c r="H155" i="1"/>
  <c r="G155" i="1"/>
  <c r="D155" i="1"/>
  <c r="C155" i="1"/>
  <c r="H154" i="1"/>
  <c r="G154" i="1"/>
  <c r="D154" i="1"/>
  <c r="C154" i="1"/>
  <c r="H153" i="1"/>
  <c r="G153" i="1"/>
  <c r="D153" i="1"/>
  <c r="C153" i="1"/>
  <c r="H152" i="1"/>
  <c r="G152" i="1"/>
  <c r="D152" i="1"/>
  <c r="C152" i="1"/>
  <c r="H151" i="1"/>
  <c r="G151" i="1"/>
  <c r="D151" i="1"/>
  <c r="C151" i="1"/>
  <c r="H150" i="1"/>
  <c r="G150" i="1"/>
  <c r="D150" i="1"/>
  <c r="C150" i="1"/>
  <c r="H149" i="1"/>
  <c r="G149" i="1"/>
  <c r="D149" i="1"/>
  <c r="C149" i="1"/>
  <c r="H148" i="1"/>
  <c r="G148" i="1"/>
  <c r="D148" i="1"/>
  <c r="C148" i="1"/>
  <c r="D146" i="1"/>
  <c r="C146" i="1"/>
  <c r="H146" i="1" s="1"/>
  <c r="H145" i="1"/>
  <c r="G145" i="1"/>
  <c r="D145" i="1"/>
  <c r="C145" i="1"/>
  <c r="H144" i="1"/>
  <c r="G144" i="1"/>
  <c r="D144" i="1"/>
  <c r="C144" i="1"/>
  <c r="H143" i="1"/>
  <c r="G143" i="1"/>
  <c r="D143" i="1"/>
  <c r="C143" i="1"/>
  <c r="H142" i="1"/>
  <c r="G142" i="1"/>
  <c r="D142" i="1"/>
  <c r="C142" i="1"/>
  <c r="H141" i="1"/>
  <c r="G141" i="1"/>
  <c r="D141" i="1"/>
  <c r="C141" i="1"/>
  <c r="H140" i="1"/>
  <c r="G140" i="1"/>
  <c r="D140" i="1"/>
  <c r="C140" i="1"/>
  <c r="H139" i="1"/>
  <c r="G139" i="1"/>
  <c r="D139" i="1"/>
  <c r="C139" i="1"/>
  <c r="H138" i="1"/>
  <c r="G138" i="1"/>
  <c r="D138" i="1"/>
  <c r="C138" i="1"/>
  <c r="H137" i="1"/>
  <c r="G137" i="1"/>
  <c r="D137" i="1"/>
  <c r="C137" i="1"/>
  <c r="H136" i="1"/>
  <c r="G136" i="1"/>
  <c r="D136" i="1"/>
  <c r="C136" i="1"/>
  <c r="D135" i="1"/>
  <c r="C135" i="1"/>
  <c r="H135" i="1" s="1"/>
  <c r="H134" i="1"/>
  <c r="G134" i="1"/>
  <c r="D134" i="1"/>
  <c r="C134" i="1"/>
  <c r="H133" i="1"/>
  <c r="D133" i="1"/>
  <c r="G133" i="1" s="1"/>
  <c r="C133" i="1"/>
  <c r="H132" i="1"/>
  <c r="G132" i="1"/>
  <c r="D132" i="1"/>
  <c r="C132" i="1"/>
  <c r="H131" i="1"/>
  <c r="G131" i="1"/>
  <c r="D131" i="1"/>
  <c r="C131" i="1"/>
  <c r="D130" i="1"/>
  <c r="H128" i="1"/>
  <c r="G128" i="1"/>
  <c r="D128" i="1"/>
  <c r="C128" i="1"/>
  <c r="H127" i="1"/>
  <c r="G127" i="1"/>
  <c r="D127" i="1"/>
  <c r="C127" i="1"/>
  <c r="H126" i="1"/>
  <c r="G126" i="1"/>
  <c r="D126" i="1"/>
  <c r="C126" i="1"/>
  <c r="H125" i="1"/>
  <c r="G125" i="1"/>
  <c r="D125" i="1"/>
  <c r="C125" i="1"/>
  <c r="H124" i="1"/>
  <c r="G124" i="1"/>
  <c r="D124" i="1"/>
  <c r="C124" i="1"/>
  <c r="H123" i="1"/>
  <c r="G123" i="1"/>
  <c r="D123" i="1"/>
  <c r="C123" i="1"/>
  <c r="H122" i="1"/>
  <c r="G122" i="1"/>
  <c r="D122" i="1"/>
  <c r="C122" i="1"/>
  <c r="H121" i="1"/>
  <c r="G121" i="1"/>
  <c r="D121" i="1"/>
  <c r="C121" i="1"/>
  <c r="C120" i="1"/>
  <c r="H119" i="1"/>
  <c r="G119" i="1"/>
  <c r="D119" i="1"/>
  <c r="C119" i="1"/>
  <c r="H118" i="1"/>
  <c r="G118" i="1"/>
  <c r="D118" i="1"/>
  <c r="C118" i="1"/>
  <c r="H117" i="1"/>
  <c r="G117" i="1"/>
  <c r="D117" i="1"/>
  <c r="C117" i="1"/>
  <c r="D116" i="1"/>
  <c r="H115" i="1"/>
  <c r="G115" i="1"/>
  <c r="D115" i="1"/>
  <c r="C115" i="1"/>
  <c r="H114" i="1"/>
  <c r="G114" i="1"/>
  <c r="D114" i="1"/>
  <c r="C114" i="1"/>
  <c r="H113" i="1"/>
  <c r="G113" i="1"/>
  <c r="D113" i="1"/>
  <c r="C113" i="1"/>
  <c r="H112" i="1"/>
  <c r="G112" i="1"/>
  <c r="D112" i="1"/>
  <c r="C112" i="1"/>
  <c r="H111" i="1"/>
  <c r="G111" i="1"/>
  <c r="D111" i="1"/>
  <c r="C111" i="1"/>
  <c r="H110" i="1"/>
  <c r="G110" i="1"/>
  <c r="D110" i="1"/>
  <c r="C110" i="1"/>
  <c r="H109" i="1"/>
  <c r="G109" i="1"/>
  <c r="D109" i="1"/>
  <c r="C109" i="1"/>
  <c r="H108" i="1"/>
  <c r="G108" i="1"/>
  <c r="D108" i="1"/>
  <c r="C108" i="1"/>
  <c r="H107" i="1"/>
  <c r="G107" i="1"/>
  <c r="D107" i="1"/>
  <c r="C107" i="1"/>
  <c r="H106" i="1"/>
  <c r="G106" i="1"/>
  <c r="D106" i="1"/>
  <c r="C106" i="1"/>
  <c r="H105" i="1"/>
  <c r="G105" i="1"/>
  <c r="D105" i="1"/>
  <c r="C105" i="1"/>
  <c r="H104" i="1"/>
  <c r="G104" i="1"/>
  <c r="D104" i="1"/>
  <c r="C104" i="1"/>
  <c r="H103" i="1"/>
  <c r="G103" i="1"/>
  <c r="D103" i="1"/>
  <c r="C103" i="1"/>
  <c r="H101" i="1"/>
  <c r="G101" i="1"/>
  <c r="D101" i="1"/>
  <c r="C101" i="1"/>
  <c r="H100" i="1"/>
  <c r="G100" i="1"/>
  <c r="D100" i="1"/>
  <c r="C100" i="1"/>
  <c r="H99" i="1"/>
  <c r="G99" i="1"/>
  <c r="D99" i="1"/>
  <c r="C99" i="1"/>
  <c r="H98" i="1"/>
  <c r="G98" i="1"/>
  <c r="D98" i="1"/>
  <c r="C98" i="1"/>
  <c r="H97" i="1"/>
  <c r="G97" i="1"/>
  <c r="D97" i="1"/>
  <c r="C97" i="1"/>
  <c r="H96" i="1"/>
  <c r="G96" i="1"/>
  <c r="D96" i="1"/>
  <c r="C96" i="1"/>
  <c r="H95" i="1"/>
  <c r="G95" i="1"/>
  <c r="D95" i="1"/>
  <c r="C95" i="1"/>
  <c r="H94" i="1"/>
  <c r="G94" i="1"/>
  <c r="D94" i="1"/>
  <c r="C94" i="1"/>
  <c r="H93" i="1"/>
  <c r="G93" i="1"/>
  <c r="D93" i="1"/>
  <c r="C93" i="1"/>
  <c r="H92" i="1"/>
  <c r="G92" i="1"/>
  <c r="D92" i="1"/>
  <c r="C92" i="1"/>
  <c r="H91" i="1"/>
  <c r="G91" i="1"/>
  <c r="D91" i="1"/>
  <c r="C91" i="1"/>
  <c r="H90" i="1"/>
  <c r="G90" i="1"/>
  <c r="D90" i="1"/>
  <c r="C90" i="1"/>
  <c r="H89" i="1"/>
  <c r="G89" i="1"/>
  <c r="D89" i="1"/>
  <c r="C89" i="1"/>
  <c r="H88" i="1"/>
  <c r="G88" i="1"/>
  <c r="D88" i="1"/>
  <c r="C88" i="1"/>
  <c r="H87" i="1"/>
  <c r="G87" i="1"/>
  <c r="D87" i="1"/>
  <c r="C87" i="1"/>
  <c r="H86" i="1"/>
  <c r="G86" i="1"/>
  <c r="D86" i="1"/>
  <c r="C86" i="1"/>
  <c r="H85" i="1"/>
  <c r="G85" i="1"/>
  <c r="D85" i="1"/>
  <c r="C85" i="1"/>
  <c r="H84" i="1"/>
  <c r="G84" i="1"/>
  <c r="D84" i="1"/>
  <c r="C84" i="1"/>
  <c r="H83" i="1"/>
  <c r="G83" i="1"/>
  <c r="D83" i="1"/>
  <c r="C83" i="1"/>
  <c r="H82" i="1"/>
  <c r="G82" i="1"/>
  <c r="D82" i="1"/>
  <c r="C82" i="1"/>
  <c r="H81" i="1"/>
  <c r="G81" i="1"/>
  <c r="D81" i="1"/>
  <c r="C81" i="1"/>
  <c r="H80" i="1"/>
  <c r="G80" i="1"/>
  <c r="D80" i="1"/>
  <c r="C80" i="1"/>
  <c r="H79" i="1"/>
  <c r="G79" i="1"/>
  <c r="D79" i="1"/>
  <c r="C79" i="1"/>
  <c r="C78" i="1"/>
  <c r="H77" i="1"/>
  <c r="G77" i="1"/>
  <c r="D77" i="1"/>
  <c r="C77" i="1"/>
  <c r="H76" i="1"/>
  <c r="D76" i="1"/>
  <c r="C76" i="1"/>
  <c r="H75" i="1"/>
  <c r="G75" i="1"/>
  <c r="D75" i="1"/>
  <c r="C75" i="1"/>
  <c r="D74" i="1"/>
  <c r="C74" i="1"/>
  <c r="H74" i="1" s="1"/>
  <c r="D73" i="1"/>
  <c r="H72" i="1"/>
  <c r="G72" i="1"/>
  <c r="D72" i="1"/>
  <c r="C72" i="1"/>
  <c r="D71" i="1"/>
  <c r="C71" i="1"/>
  <c r="H71" i="1" s="1"/>
  <c r="D70" i="1"/>
  <c r="C70" i="1"/>
  <c r="H70" i="1" s="1"/>
  <c r="H69" i="1"/>
  <c r="G69" i="1"/>
  <c r="D69" i="1"/>
  <c r="C69" i="1"/>
  <c r="H68" i="1"/>
  <c r="G68" i="1"/>
  <c r="D68" i="1"/>
  <c r="C68" i="1"/>
  <c r="H67" i="1"/>
  <c r="G67" i="1"/>
  <c r="D67" i="1"/>
  <c r="C67" i="1"/>
  <c r="H66" i="1"/>
  <c r="G66" i="1"/>
  <c r="D66" i="1"/>
  <c r="C66" i="1"/>
  <c r="H65" i="1"/>
  <c r="G65" i="1"/>
  <c r="D65" i="1"/>
  <c r="C65" i="1"/>
  <c r="H64" i="1"/>
  <c r="G64" i="1"/>
  <c r="D64" i="1"/>
  <c r="C64" i="1"/>
  <c r="H63" i="1"/>
  <c r="G63" i="1"/>
  <c r="D63" i="1"/>
  <c r="C63" i="1"/>
  <c r="H62" i="1"/>
  <c r="G62" i="1"/>
  <c r="D62" i="1"/>
  <c r="C62" i="1"/>
  <c r="H61" i="1"/>
  <c r="G61" i="1"/>
  <c r="D61" i="1"/>
  <c r="C61" i="1"/>
  <c r="H60" i="1"/>
  <c r="G60" i="1"/>
  <c r="D60" i="1"/>
  <c r="C60" i="1"/>
  <c r="H59" i="1"/>
  <c r="G59" i="1"/>
  <c r="D59" i="1"/>
  <c r="C59" i="1"/>
  <c r="H58" i="1"/>
  <c r="G58" i="1"/>
  <c r="D58" i="1"/>
  <c r="C58" i="1"/>
  <c r="H57" i="1"/>
  <c r="G57" i="1"/>
  <c r="D57" i="1"/>
  <c r="C57" i="1"/>
  <c r="H56" i="1"/>
  <c r="G56" i="1"/>
  <c r="D56" i="1"/>
  <c r="C56" i="1"/>
  <c r="C55" i="1"/>
  <c r="H54" i="1"/>
  <c r="G54" i="1"/>
  <c r="D54" i="1"/>
  <c r="C54" i="1"/>
  <c r="H53" i="1"/>
  <c r="G53" i="1"/>
  <c r="D53" i="1"/>
  <c r="C53" i="1"/>
  <c r="H52" i="1"/>
  <c r="G52" i="1"/>
  <c r="D52" i="1"/>
  <c r="C52" i="1"/>
  <c r="H51" i="1"/>
  <c r="G51" i="1"/>
  <c r="D51" i="1"/>
  <c r="C51" i="1"/>
  <c r="H50" i="1"/>
  <c r="G50" i="1"/>
  <c r="D50" i="1"/>
  <c r="C50" i="1"/>
  <c r="H49" i="1"/>
  <c r="G49" i="1"/>
  <c r="D49" i="1"/>
  <c r="C49" i="1"/>
  <c r="H48" i="1"/>
  <c r="G48" i="1"/>
  <c r="D48" i="1"/>
  <c r="C48" i="1"/>
  <c r="H47" i="1"/>
  <c r="G47" i="1"/>
  <c r="D47" i="1"/>
  <c r="C47" i="1"/>
  <c r="H45" i="1"/>
  <c r="G45" i="1"/>
  <c r="D45" i="1"/>
  <c r="C45" i="1"/>
  <c r="H44" i="1"/>
  <c r="G44" i="1"/>
  <c r="D44" i="1"/>
  <c r="C44" i="1"/>
  <c r="H43" i="1"/>
  <c r="G43" i="1"/>
  <c r="D43" i="1"/>
  <c r="C43" i="1"/>
  <c r="H42" i="1"/>
  <c r="G42" i="1"/>
  <c r="D42" i="1"/>
  <c r="C42" i="1"/>
  <c r="H41" i="1"/>
  <c r="G41" i="1"/>
  <c r="D41" i="1"/>
  <c r="C41" i="1"/>
  <c r="H40" i="1"/>
  <c r="G40" i="1"/>
  <c r="D40" i="1"/>
  <c r="C40" i="1"/>
  <c r="H39" i="1"/>
  <c r="G39" i="1"/>
  <c r="D39" i="1"/>
  <c r="C39" i="1"/>
  <c r="H38" i="1"/>
  <c r="G38" i="1"/>
  <c r="D38" i="1"/>
  <c r="C38" i="1"/>
  <c r="H37" i="1"/>
  <c r="G37" i="1"/>
  <c r="D37" i="1"/>
  <c r="C37" i="1"/>
  <c r="H36" i="1"/>
  <c r="G36" i="1"/>
  <c r="D36" i="1"/>
  <c r="C36" i="1"/>
  <c r="H35" i="1"/>
  <c r="G35" i="1"/>
  <c r="D35" i="1"/>
  <c r="C35" i="1"/>
  <c r="H34" i="1"/>
  <c r="G34" i="1"/>
  <c r="D34" i="1"/>
  <c r="C34" i="1"/>
  <c r="H33" i="1"/>
  <c r="G33" i="1"/>
  <c r="D33" i="1"/>
  <c r="C33" i="1"/>
  <c r="H32" i="1"/>
  <c r="G32" i="1"/>
  <c r="D32" i="1"/>
  <c r="C32" i="1"/>
  <c r="H31" i="1"/>
  <c r="G31" i="1"/>
  <c r="D31" i="1"/>
  <c r="C31" i="1"/>
  <c r="H30" i="1"/>
  <c r="G30" i="1"/>
  <c r="D30" i="1"/>
  <c r="C30" i="1"/>
  <c r="H29" i="1"/>
  <c r="G29" i="1"/>
  <c r="D29" i="1"/>
  <c r="C29" i="1"/>
  <c r="H28" i="1"/>
  <c r="G28" i="1"/>
  <c r="D28" i="1"/>
  <c r="C28" i="1"/>
  <c r="H27" i="1"/>
  <c r="G27" i="1"/>
  <c r="D27" i="1"/>
  <c r="C27" i="1"/>
  <c r="H26" i="1"/>
  <c r="G26" i="1"/>
  <c r="D26" i="1"/>
  <c r="C26" i="1"/>
  <c r="H25" i="1"/>
  <c r="G25" i="1"/>
  <c r="D25" i="1"/>
  <c r="C25" i="1"/>
  <c r="H24" i="1"/>
  <c r="G24" i="1"/>
  <c r="D24" i="1"/>
  <c r="C24" i="1"/>
  <c r="H23" i="1"/>
  <c r="G23" i="1"/>
  <c r="D23" i="1"/>
  <c r="C23" i="1"/>
  <c r="H22" i="1"/>
  <c r="G22" i="1"/>
  <c r="D22" i="1"/>
  <c r="C22" i="1"/>
  <c r="H21" i="1"/>
  <c r="G21" i="1"/>
  <c r="D21" i="1"/>
  <c r="C21" i="1"/>
  <c r="H20" i="1"/>
  <c r="G20" i="1"/>
  <c r="D20" i="1"/>
  <c r="C20" i="1"/>
  <c r="H19" i="1"/>
  <c r="G19" i="1"/>
  <c r="D19" i="1"/>
  <c r="C19" i="1"/>
  <c r="H18" i="1"/>
  <c r="G18" i="1"/>
  <c r="D18" i="1"/>
  <c r="C18" i="1"/>
  <c r="H17" i="1"/>
  <c r="G17" i="1"/>
  <c r="D17" i="1"/>
  <c r="C17" i="1"/>
  <c r="H16" i="1"/>
  <c r="G16" i="1"/>
  <c r="D16" i="1"/>
  <c r="C16" i="1"/>
  <c r="H15" i="1"/>
  <c r="G15" i="1"/>
  <c r="D15" i="1"/>
  <c r="C15" i="1"/>
  <c r="H14" i="1"/>
  <c r="G14" i="1"/>
  <c r="D14" i="1"/>
  <c r="C14" i="1"/>
  <c r="H13" i="1"/>
  <c r="G13" i="1"/>
  <c r="D13" i="1"/>
  <c r="C13" i="1"/>
  <c r="H12" i="1"/>
  <c r="G12" i="1"/>
  <c r="D12" i="1"/>
  <c r="C12" i="1"/>
  <c r="H11" i="1"/>
  <c r="G11" i="1"/>
  <c r="D11" i="1"/>
  <c r="C11" i="1"/>
  <c r="H10" i="1"/>
  <c r="G10" i="1"/>
  <c r="D10" i="1"/>
  <c r="C10" i="1"/>
  <c r="H9" i="1"/>
  <c r="G9" i="1"/>
  <c r="D9" i="1"/>
  <c r="C9" i="1"/>
  <c r="H8" i="1"/>
  <c r="G8" i="1"/>
  <c r="D8" i="1"/>
  <c r="C8" i="1"/>
  <c r="H7" i="1"/>
  <c r="G7" i="1"/>
  <c r="D7" i="1"/>
  <c r="C7" i="1"/>
  <c r="H6" i="1"/>
  <c r="G6" i="1"/>
  <c r="D6" i="1"/>
  <c r="C6" i="1"/>
  <c r="H5" i="1"/>
  <c r="G5" i="1"/>
  <c r="D5" i="1"/>
  <c r="C5" i="1"/>
  <c r="H4" i="1"/>
  <c r="G4" i="1"/>
  <c r="D4" i="1"/>
  <c r="C4" i="1"/>
  <c r="D3" i="1"/>
  <c r="D1436" i="1" l="1"/>
  <c r="H1456" i="1"/>
  <c r="J1456" i="1"/>
  <c r="G1456" i="1"/>
  <c r="H30" i="3"/>
  <c r="C1453" i="1"/>
  <c r="H1453" i="1" s="1"/>
  <c r="C1454" i="1"/>
  <c r="D5" i="7"/>
  <c r="C1436" i="1" s="1"/>
  <c r="H29" i="3"/>
  <c r="H1437" i="1"/>
  <c r="G1440" i="1"/>
  <c r="I1440" i="1" s="1"/>
  <c r="C1438" i="1"/>
  <c r="H1576" i="1"/>
  <c r="H1525" i="1"/>
  <c r="G1525" i="1"/>
  <c r="D49" i="8"/>
  <c r="C1524" i="1" s="1"/>
  <c r="G1524" i="1" s="1"/>
  <c r="D43" i="8"/>
  <c r="H1499" i="1"/>
  <c r="C1501" i="1"/>
  <c r="H1501" i="1" s="1"/>
  <c r="G1278" i="1"/>
  <c r="H1278" i="1"/>
  <c r="H1274" i="1"/>
  <c r="G1264" i="1"/>
  <c r="H1263" i="1"/>
  <c r="H1247" i="1"/>
  <c r="H1243" i="1"/>
  <c r="H1242" i="1"/>
  <c r="C1236" i="1"/>
  <c r="H1237" i="1"/>
  <c r="F259" i="5"/>
  <c r="H1230" i="1"/>
  <c r="G1229" i="1"/>
  <c r="F250" i="5"/>
  <c r="G1225" i="1"/>
  <c r="G1228" i="1"/>
  <c r="G1224" i="1"/>
  <c r="E279" i="9"/>
  <c r="B279" i="9" s="1"/>
  <c r="C1227" i="1"/>
  <c r="H1228" i="1"/>
  <c r="F245" i="5"/>
  <c r="C1222" i="1"/>
  <c r="H1224" i="1"/>
  <c r="C1223" i="1"/>
  <c r="H1218" i="1"/>
  <c r="H1217" i="1"/>
  <c r="G1165" i="1"/>
  <c r="C1148" i="1"/>
  <c r="C1142" i="1"/>
  <c r="H1127" i="1"/>
  <c r="D146" i="5"/>
  <c r="C1124" i="1" s="1"/>
  <c r="G1056" i="1"/>
  <c r="G1064" i="1"/>
  <c r="D1056" i="1"/>
  <c r="H1056" i="1"/>
  <c r="G1045" i="1"/>
  <c r="G1041" i="1"/>
  <c r="G1042" i="1"/>
  <c r="G1033" i="1"/>
  <c r="G1032" i="1"/>
  <c r="H1023" i="1"/>
  <c r="G1023" i="1"/>
  <c r="F45" i="5"/>
  <c r="H1017" i="1"/>
  <c r="C1013" i="1"/>
  <c r="D12" i="5"/>
  <c r="C990" i="1" s="1"/>
  <c r="G1007" i="1"/>
  <c r="G997" i="1"/>
  <c r="G991" i="1"/>
  <c r="H1414" i="1"/>
  <c r="G1409" i="1"/>
  <c r="G1411" i="1"/>
  <c r="E114" i="6"/>
  <c r="F115" i="6"/>
  <c r="H1409" i="1"/>
  <c r="G1398" i="1"/>
  <c r="E35" i="6"/>
  <c r="G1359" i="1"/>
  <c r="D1355" i="1"/>
  <c r="H1355" i="1" s="1"/>
  <c r="E26" i="9"/>
  <c r="B26" i="9" s="1"/>
  <c r="F214" i="9"/>
  <c r="B214" i="9" s="1"/>
  <c r="G631" i="1"/>
  <c r="G405" i="1"/>
  <c r="D412" i="1"/>
  <c r="H412" i="1" s="1"/>
  <c r="E643" i="4"/>
  <c r="D637" i="1" s="1"/>
  <c r="F417" i="4"/>
  <c r="C411" i="1"/>
  <c r="H411" i="1" s="1"/>
  <c r="D643" i="4"/>
  <c r="D644" i="4"/>
  <c r="F644" i="4" s="1"/>
  <c r="G135" i="1"/>
  <c r="G146" i="1"/>
  <c r="G70" i="1"/>
  <c r="G71" i="1"/>
  <c r="E33" i="9"/>
  <c r="B33" i="9" s="1"/>
  <c r="H243" i="1"/>
  <c r="G243" i="1"/>
  <c r="G244" i="1"/>
  <c r="F247" i="4"/>
  <c r="H236" i="1"/>
  <c r="H238" i="1"/>
  <c r="G236" i="1"/>
  <c r="G238" i="1"/>
  <c r="G130" i="1"/>
  <c r="H130" i="1"/>
  <c r="G76" i="1"/>
  <c r="C73" i="1"/>
  <c r="H73" i="1" s="1"/>
  <c r="G73" i="1"/>
  <c r="G74" i="1"/>
  <c r="D50" i="4"/>
  <c r="C46" i="1" s="1"/>
  <c r="B216" i="9"/>
  <c r="H1447" i="1"/>
  <c r="G1447" i="1"/>
  <c r="J1447" i="1"/>
  <c r="H1457" i="1"/>
  <c r="G1457" i="1"/>
  <c r="I1457" i="1" s="1"/>
  <c r="J1457" i="1"/>
  <c r="H1462" i="1"/>
  <c r="G1462" i="1"/>
  <c r="J1462" i="1"/>
  <c r="H1472" i="1"/>
  <c r="G1472" i="1"/>
  <c r="I1472" i="1" s="1"/>
  <c r="J1472" i="1"/>
  <c r="H1482" i="1"/>
  <c r="G1482" i="1"/>
  <c r="H1486" i="1"/>
  <c r="G1486" i="1"/>
  <c r="H1490" i="1"/>
  <c r="G1490" i="1"/>
  <c r="H1494" i="1"/>
  <c r="G1494" i="1"/>
  <c r="H1498" i="1"/>
  <c r="G1498" i="1"/>
  <c r="H1502" i="1"/>
  <c r="G1502" i="1"/>
  <c r="H1506" i="1"/>
  <c r="G1506" i="1"/>
  <c r="H1510" i="1"/>
  <c r="G1510" i="1"/>
  <c r="H1514" i="1"/>
  <c r="G1514" i="1"/>
  <c r="F120" i="4"/>
  <c r="D106" i="4"/>
  <c r="C116" i="1"/>
  <c r="F225" i="4"/>
  <c r="E224" i="4"/>
  <c r="D220" i="1" s="1"/>
  <c r="D221" i="1"/>
  <c r="F244" i="4"/>
  <c r="C240" i="1"/>
  <c r="E252" i="4"/>
  <c r="D248" i="1" s="1"/>
  <c r="D249" i="1"/>
  <c r="F259" i="4"/>
  <c r="D255" i="1"/>
  <c r="E593" i="4"/>
  <c r="D587" i="1" s="1"/>
  <c r="F599" i="4"/>
  <c r="D593" i="1"/>
  <c r="F625" i="4"/>
  <c r="C619" i="1"/>
  <c r="C638" i="1"/>
  <c r="E7" i="5"/>
  <c r="D990" i="1"/>
  <c r="F52" i="5"/>
  <c r="C1030" i="1"/>
  <c r="F238" i="5"/>
  <c r="D237" i="5"/>
  <c r="C1215" i="1"/>
  <c r="I1442" i="1"/>
  <c r="H1455" i="1"/>
  <c r="G1455" i="1"/>
  <c r="I1455" i="1" s="1"/>
  <c r="J1455" i="1"/>
  <c r="H1468" i="1"/>
  <c r="G1468" i="1"/>
  <c r="J1468" i="1"/>
  <c r="H1479" i="1"/>
  <c r="G1479" i="1"/>
  <c r="J1479" i="1"/>
  <c r="F7" i="4"/>
  <c r="C3" i="1"/>
  <c r="F59" i="4"/>
  <c r="D55" i="1"/>
  <c r="F177" i="4"/>
  <c r="E163" i="4"/>
  <c r="D173" i="1"/>
  <c r="F216" i="4"/>
  <c r="D215" i="4"/>
  <c r="C212" i="1"/>
  <c r="F344" i="4"/>
  <c r="C339" i="1"/>
  <c r="D513" i="1"/>
  <c r="E515" i="4"/>
  <c r="D509" i="1" s="1"/>
  <c r="F522" i="4"/>
  <c r="C516" i="1"/>
  <c r="E529" i="4"/>
  <c r="D529" i="1"/>
  <c r="F538" i="4"/>
  <c r="C532" i="1"/>
  <c r="F8" i="5"/>
  <c r="C986" i="1"/>
  <c r="F198" i="5"/>
  <c r="D1175" i="1"/>
  <c r="E190" i="5"/>
  <c r="F207" i="5"/>
  <c r="D206" i="5"/>
  <c r="C1184" i="1"/>
  <c r="H1440" i="1"/>
  <c r="J1442" i="1"/>
  <c r="H1444" i="1"/>
  <c r="H1451" i="1"/>
  <c r="G1451" i="1"/>
  <c r="I1451" i="1" s="1"/>
  <c r="J1451" i="1"/>
  <c r="H1461" i="1"/>
  <c r="G1461" i="1"/>
  <c r="H1466" i="1"/>
  <c r="G1466" i="1"/>
  <c r="J1466" i="1"/>
  <c r="H1477" i="1"/>
  <c r="G1477" i="1"/>
  <c r="I1477" i="1" s="1"/>
  <c r="J1477" i="1"/>
  <c r="F391" i="4"/>
  <c r="D363" i="4"/>
  <c r="C386" i="1"/>
  <c r="E484" i="4"/>
  <c r="D478" i="1" s="1"/>
  <c r="D479" i="1"/>
  <c r="G1235" i="1"/>
  <c r="I1439" i="1"/>
  <c r="I1443" i="1"/>
  <c r="I1444" i="1"/>
  <c r="H1449" i="1"/>
  <c r="G1449" i="1"/>
  <c r="J1449" i="1"/>
  <c r="H1454" i="1"/>
  <c r="G1454" i="1"/>
  <c r="H1459" i="1"/>
  <c r="G1459" i="1"/>
  <c r="J1459" i="1"/>
  <c r="H1464" i="1"/>
  <c r="G1464" i="1"/>
  <c r="I1464" i="1" s="1"/>
  <c r="J1464" i="1"/>
  <c r="H1474" i="1"/>
  <c r="G1474" i="1"/>
  <c r="J1474" i="1"/>
  <c r="F124" i="4"/>
  <c r="D120" i="1"/>
  <c r="J1445" i="1"/>
  <c r="F83" i="4"/>
  <c r="E82" i="4"/>
  <c r="D78" i="1" s="1"/>
  <c r="F107" i="4"/>
  <c r="E106" i="4"/>
  <c r="D102" i="1" s="1"/>
  <c r="F264" i="4"/>
  <c r="D263" i="4"/>
  <c r="F312" i="4"/>
  <c r="E311" i="4"/>
  <c r="D306" i="1" s="1"/>
  <c r="F530" i="4"/>
  <c r="D529" i="4"/>
  <c r="F590" i="4"/>
  <c r="D580" i="4"/>
  <c r="F594" i="4"/>
  <c r="D593" i="4"/>
  <c r="J1439" i="1"/>
  <c r="J1441" i="1"/>
  <c r="J1443" i="1"/>
  <c r="G1481" i="1"/>
  <c r="G1485" i="1"/>
  <c r="G1489" i="1"/>
  <c r="G1493" i="1"/>
  <c r="G1497" i="1"/>
  <c r="G1501" i="1"/>
  <c r="G1505" i="1"/>
  <c r="G1509" i="1"/>
  <c r="G1513" i="1"/>
  <c r="G1521" i="1"/>
  <c r="G1526" i="1"/>
  <c r="G1529" i="1"/>
  <c r="H1532" i="1"/>
  <c r="G1534" i="1"/>
  <c r="G1537" i="1"/>
  <c r="H1540" i="1"/>
  <c r="G1542" i="1"/>
  <c r="G1545" i="1"/>
  <c r="H1548" i="1"/>
  <c r="G1550" i="1"/>
  <c r="G1553" i="1"/>
  <c r="H1556" i="1"/>
  <c r="G1558" i="1"/>
  <c r="G1561" i="1"/>
  <c r="H1564" i="1"/>
  <c r="G1566" i="1"/>
  <c r="G1569" i="1"/>
  <c r="H1572" i="1"/>
  <c r="G1574" i="1"/>
  <c r="G1577" i="1"/>
  <c r="H1580" i="1"/>
  <c r="F51" i="4"/>
  <c r="E50" i="4"/>
  <c r="D46" i="1" s="1"/>
  <c r="F139" i="4"/>
  <c r="D224" i="4"/>
  <c r="D151" i="4" s="1"/>
  <c r="F252" i="4"/>
  <c r="E299" i="4"/>
  <c r="D350" i="4"/>
  <c r="E420" i="4"/>
  <c r="F484" i="4"/>
  <c r="D515" i="4"/>
  <c r="F70" i="5"/>
  <c r="D69" i="5"/>
  <c r="G291" i="9"/>
  <c r="F190" i="5"/>
  <c r="E6" i="4"/>
  <c r="F82" i="4"/>
  <c r="F134" i="4"/>
  <c r="D133" i="4"/>
  <c r="F163" i="4"/>
  <c r="F202" i="4"/>
  <c r="D196" i="4"/>
  <c r="D311" i="4"/>
  <c r="F364" i="4"/>
  <c r="E363" i="4"/>
  <c r="F460" i="4"/>
  <c r="D459" i="4"/>
  <c r="F119" i="5"/>
  <c r="E118" i="5"/>
  <c r="D1096" i="1" s="1"/>
  <c r="E177" i="5"/>
  <c r="F180" i="5"/>
  <c r="F246" i="5"/>
  <c r="E245" i="5"/>
  <c r="D1222" i="1" s="1"/>
  <c r="D89" i="6"/>
  <c r="F94" i="6"/>
  <c r="E142" i="9"/>
  <c r="B142" i="9" s="1"/>
  <c r="E146" i="5"/>
  <c r="D1124" i="1" s="1"/>
  <c r="E287" i="9"/>
  <c r="B287" i="9" s="1"/>
  <c r="D42" i="8"/>
  <c r="B23" i="9"/>
  <c r="B31" i="9"/>
  <c r="B39" i="9"/>
  <c r="B47" i="9"/>
  <c r="B55" i="9"/>
  <c r="B63" i="9"/>
  <c r="B71" i="9"/>
  <c r="B79" i="9"/>
  <c r="B87" i="9"/>
  <c r="B95" i="9"/>
  <c r="H20" i="9"/>
  <c r="G20" i="9"/>
  <c r="D5" i="6"/>
  <c r="F10" i="6"/>
  <c r="F130" i="6"/>
  <c r="D129" i="6"/>
  <c r="F603" i="4"/>
  <c r="D87" i="5"/>
  <c r="F149" i="5"/>
  <c r="D176" i="5"/>
  <c r="E141" i="6"/>
  <c r="F36" i="6"/>
  <c r="D35" i="6"/>
  <c r="B35" i="9"/>
  <c r="B43" i="9"/>
  <c r="B51" i="9"/>
  <c r="B59" i="9"/>
  <c r="B67" i="9"/>
  <c r="B75" i="9"/>
  <c r="B83" i="9"/>
  <c r="B91" i="9"/>
  <c r="M212" i="9"/>
  <c r="L212" i="9"/>
  <c r="G211" i="9"/>
  <c r="E211" i="9" s="1"/>
  <c r="B211" i="9" s="1"/>
  <c r="G210" i="9"/>
  <c r="E210" i="9" s="1"/>
  <c r="B210" i="9" s="1"/>
  <c r="G209" i="9"/>
  <c r="E209" i="9" s="1"/>
  <c r="B209" i="9" s="1"/>
  <c r="G208" i="9"/>
  <c r="E208" i="9" s="1"/>
  <c r="B208" i="9" s="1"/>
  <c r="G207" i="9"/>
  <c r="E207" i="9" s="1"/>
  <c r="B207" i="9" s="1"/>
  <c r="G206" i="9"/>
  <c r="E206" i="9" s="1"/>
  <c r="B206" i="9" s="1"/>
  <c r="G205" i="9"/>
  <c r="E205" i="9" s="1"/>
  <c r="B205" i="9" s="1"/>
  <c r="G204" i="9"/>
  <c r="E204" i="9" s="1"/>
  <c r="B204" i="9" s="1"/>
  <c r="G203" i="9"/>
  <c r="E203" i="9" s="1"/>
  <c r="B203" i="9" s="1"/>
  <c r="G202" i="9"/>
  <c r="E202" i="9" s="1"/>
  <c r="B202" i="9" s="1"/>
  <c r="G201" i="9"/>
  <c r="E201" i="9" s="1"/>
  <c r="B201" i="9" s="1"/>
  <c r="G200" i="9"/>
  <c r="E200" i="9" s="1"/>
  <c r="B200" i="9" s="1"/>
  <c r="G199" i="9"/>
  <c r="E199" i="9" s="1"/>
  <c r="B199" i="9" s="1"/>
  <c r="G198" i="9"/>
  <c r="E198" i="9" s="1"/>
  <c r="B198" i="9" s="1"/>
  <c r="G197" i="9"/>
  <c r="E197" i="9" s="1"/>
  <c r="B197" i="9" s="1"/>
  <c r="G196" i="9"/>
  <c r="E196" i="9" s="1"/>
  <c r="B196" i="9" s="1"/>
  <c r="G195" i="9"/>
  <c r="E195" i="9" s="1"/>
  <c r="B195" i="9" s="1"/>
  <c r="G194" i="9"/>
  <c r="E194" i="9" s="1"/>
  <c r="B194" i="9" s="1"/>
  <c r="G193" i="9"/>
  <c r="E193" i="9" s="1"/>
  <c r="B193" i="9" s="1"/>
  <c r="G192" i="9"/>
  <c r="E192" i="9" s="1"/>
  <c r="B192" i="9" s="1"/>
  <c r="L191" i="9"/>
  <c r="F191" i="9" s="1"/>
  <c r="G277" i="9"/>
  <c r="E277" i="9" s="1"/>
  <c r="B277" i="9" s="1"/>
  <c r="G190" i="9"/>
  <c r="E190" i="9" s="1"/>
  <c r="B190" i="9" s="1"/>
  <c r="G188" i="9"/>
  <c r="E188" i="9" s="1"/>
  <c r="B188" i="9" s="1"/>
  <c r="G186" i="9"/>
  <c r="E186" i="9" s="1"/>
  <c r="B186" i="9" s="1"/>
  <c r="G184" i="9"/>
  <c r="E184" i="9" s="1"/>
  <c r="B184" i="9" s="1"/>
  <c r="G181" i="9"/>
  <c r="E181" i="9" s="1"/>
  <c r="B181" i="9" s="1"/>
  <c r="G177" i="9"/>
  <c r="E177" i="9" s="1"/>
  <c r="B177" i="9" s="1"/>
  <c r="G176" i="9"/>
  <c r="E176" i="9" s="1"/>
  <c r="B176" i="9" s="1"/>
  <c r="G175" i="9"/>
  <c r="E175" i="9" s="1"/>
  <c r="B175" i="9" s="1"/>
  <c r="G174" i="9"/>
  <c r="E174" i="9" s="1"/>
  <c r="B174" i="9" s="1"/>
  <c r="G173" i="9"/>
  <c r="E173" i="9" s="1"/>
  <c r="B173" i="9" s="1"/>
  <c r="G172" i="9"/>
  <c r="E172" i="9" s="1"/>
  <c r="B172" i="9" s="1"/>
  <c r="G171" i="9"/>
  <c r="E171" i="9" s="1"/>
  <c r="B171" i="9" s="1"/>
  <c r="G170" i="9"/>
  <c r="E170" i="9" s="1"/>
  <c r="B170" i="9" s="1"/>
  <c r="G169" i="9"/>
  <c r="E169" i="9" s="1"/>
  <c r="B169" i="9" s="1"/>
  <c r="G168" i="9"/>
  <c r="E168" i="9" s="1"/>
  <c r="B168" i="9" s="1"/>
  <c r="G167" i="9"/>
  <c r="E167" i="9" s="1"/>
  <c r="B167" i="9" s="1"/>
  <c r="G166" i="9"/>
  <c r="E166" i="9" s="1"/>
  <c r="B166" i="9" s="1"/>
  <c r="H165" i="9"/>
  <c r="G182" i="9"/>
  <c r="E182" i="9" s="1"/>
  <c r="B182" i="9" s="1"/>
  <c r="G178" i="9"/>
  <c r="E178" i="9" s="1"/>
  <c r="B178" i="9" s="1"/>
  <c r="G165" i="9"/>
  <c r="E165" i="9" s="1"/>
  <c r="B165" i="9" s="1"/>
  <c r="H164" i="9"/>
  <c r="G278" i="9"/>
  <c r="E278" i="9" s="1"/>
  <c r="B278" i="9" s="1"/>
  <c r="G191" i="9"/>
  <c r="E191" i="9" s="1"/>
  <c r="B191" i="9" s="1"/>
  <c r="G189" i="9"/>
  <c r="E189" i="9" s="1"/>
  <c r="B189" i="9" s="1"/>
  <c r="G187" i="9"/>
  <c r="E187" i="9" s="1"/>
  <c r="B187" i="9" s="1"/>
  <c r="G185" i="9"/>
  <c r="E185" i="9" s="1"/>
  <c r="B185" i="9" s="1"/>
  <c r="G183" i="9"/>
  <c r="E183" i="9" s="1"/>
  <c r="B183" i="9" s="1"/>
  <c r="G179" i="9"/>
  <c r="E179" i="9" s="1"/>
  <c r="B179" i="9" s="1"/>
  <c r="G164" i="9"/>
  <c r="E164" i="9" s="1"/>
  <c r="B164" i="9" s="1"/>
  <c r="G163" i="9"/>
  <c r="E163" i="9" s="1"/>
  <c r="B163" i="9" s="1"/>
  <c r="G162" i="9"/>
  <c r="E162" i="9" s="1"/>
  <c r="B162" i="9" s="1"/>
  <c r="G161" i="9"/>
  <c r="E161" i="9" s="1"/>
  <c r="B161" i="9" s="1"/>
  <c r="G160" i="9"/>
  <c r="E160" i="9" s="1"/>
  <c r="B160" i="9" s="1"/>
  <c r="I10" i="9"/>
  <c r="B148" i="9"/>
  <c r="B156" i="9"/>
  <c r="G180" i="9"/>
  <c r="E180" i="9" s="1"/>
  <c r="B180" i="9" s="1"/>
  <c r="B215" i="9"/>
  <c r="D114" i="6"/>
  <c r="B152" i="9"/>
  <c r="B224" i="9"/>
  <c r="B227" i="9"/>
  <c r="F230" i="9"/>
  <c r="B230" i="9" s="1"/>
  <c r="F238" i="9"/>
  <c r="B238" i="9" s="1"/>
  <c r="F246" i="9"/>
  <c r="B246" i="9" s="1"/>
  <c r="F254" i="9"/>
  <c r="B254" i="9" s="1"/>
  <c r="B259" i="9"/>
  <c r="F262" i="9"/>
  <c r="B262" i="9" s="1"/>
  <c r="F270" i="9"/>
  <c r="B270" i="9" s="1"/>
  <c r="E283" i="9"/>
  <c r="B283" i="9" s="1"/>
  <c r="B241" i="9"/>
  <c r="B249" i="9"/>
  <c r="B220" i="9"/>
  <c r="B221" i="9"/>
  <c r="F226" i="9"/>
  <c r="B226" i="9" s="1"/>
  <c r="B231" i="9"/>
  <c r="F234" i="9"/>
  <c r="B234" i="9" s="1"/>
  <c r="B239" i="9"/>
  <c r="F242" i="9"/>
  <c r="B242" i="9" s="1"/>
  <c r="F250" i="9"/>
  <c r="B250" i="9" s="1"/>
  <c r="B255" i="9"/>
  <c r="F258" i="9"/>
  <c r="B258" i="9" s="1"/>
  <c r="B263" i="9"/>
  <c r="F266" i="9"/>
  <c r="B266" i="9" s="1"/>
  <c r="B271" i="9"/>
  <c r="G297" i="9" l="1"/>
  <c r="E297" i="9" s="1"/>
  <c r="I1456" i="1"/>
  <c r="G1453" i="1"/>
  <c r="G1436" i="1"/>
  <c r="H1436" i="1"/>
  <c r="G1438" i="1"/>
  <c r="H1438" i="1"/>
  <c r="H1524" i="1"/>
  <c r="C1518" i="1"/>
  <c r="I35" i="3"/>
  <c r="G294" i="9"/>
  <c r="E294" i="9" s="1"/>
  <c r="B294" i="9" s="1"/>
  <c r="G1236" i="1"/>
  <c r="H1236" i="1"/>
  <c r="H1222" i="1"/>
  <c r="E237" i="5"/>
  <c r="I23" i="3" s="1"/>
  <c r="G1227" i="1"/>
  <c r="H1227" i="1"/>
  <c r="G1223" i="1"/>
  <c r="H1223" i="1"/>
  <c r="G1148" i="1"/>
  <c r="H1148" i="1"/>
  <c r="H1142" i="1"/>
  <c r="G1142" i="1"/>
  <c r="H1013" i="1"/>
  <c r="G1013" i="1"/>
  <c r="D7" i="5"/>
  <c r="F7" i="5" s="1"/>
  <c r="F12" i="5"/>
  <c r="I27" i="3"/>
  <c r="D1408" i="1"/>
  <c r="G1355" i="1"/>
  <c r="I25" i="3"/>
  <c r="D1329" i="1"/>
  <c r="G412" i="1"/>
  <c r="G411" i="1"/>
  <c r="F643" i="4"/>
  <c r="C637" i="1"/>
  <c r="D6" i="4"/>
  <c r="F6" i="4" s="1"/>
  <c r="F114" i="6"/>
  <c r="H27" i="3"/>
  <c r="C1408" i="1"/>
  <c r="F212" i="9"/>
  <c r="B212" i="9" s="1"/>
  <c r="H22" i="3"/>
  <c r="F176" i="5"/>
  <c r="C1153" i="1"/>
  <c r="D175" i="5"/>
  <c r="H17" i="3"/>
  <c r="D289" i="4"/>
  <c r="C147" i="1"/>
  <c r="G1096" i="1"/>
  <c r="H1096" i="1"/>
  <c r="D358" i="1"/>
  <c r="E350" i="4"/>
  <c r="C192" i="1"/>
  <c r="F196" i="4"/>
  <c r="E68" i="5"/>
  <c r="E6" i="5" s="1"/>
  <c r="G120" i="1"/>
  <c r="H120" i="1"/>
  <c r="I1449" i="1"/>
  <c r="H478" i="1"/>
  <c r="G478" i="1"/>
  <c r="I1466" i="1"/>
  <c r="G986" i="1"/>
  <c r="H986" i="1"/>
  <c r="H173" i="1"/>
  <c r="G173" i="1"/>
  <c r="F237" i="5"/>
  <c r="H23" i="3"/>
  <c r="C1214" i="1"/>
  <c r="G990" i="1"/>
  <c r="H990" i="1"/>
  <c r="H249" i="1"/>
  <c r="G249" i="1"/>
  <c r="H221" i="1"/>
  <c r="G221" i="1"/>
  <c r="F106" i="4"/>
  <c r="C102" i="1"/>
  <c r="I1462" i="1"/>
  <c r="F35" i="6"/>
  <c r="H25" i="3"/>
  <c r="C1329" i="1"/>
  <c r="B297" i="9"/>
  <c r="E296" i="9"/>
  <c r="I10" i="3" s="1"/>
  <c r="D141" i="6"/>
  <c r="G299" i="9" s="1"/>
  <c r="E299" i="9" s="1"/>
  <c r="F5" i="6"/>
  <c r="H24" i="3"/>
  <c r="C1299" i="1"/>
  <c r="F89" i="6"/>
  <c r="C1383" i="1"/>
  <c r="F69" i="5"/>
  <c r="D68" i="5"/>
  <c r="C1047" i="1"/>
  <c r="E635" i="4"/>
  <c r="D629" i="1" s="1"/>
  <c r="D414" i="1"/>
  <c r="F224" i="4"/>
  <c r="C220" i="1"/>
  <c r="F593" i="4"/>
  <c r="C587" i="1"/>
  <c r="F529" i="4"/>
  <c r="D528" i="4"/>
  <c r="C523" i="1"/>
  <c r="F263" i="4"/>
  <c r="C259" i="1"/>
  <c r="G78" i="1"/>
  <c r="H78" i="1"/>
  <c r="I1474" i="1"/>
  <c r="H386" i="1"/>
  <c r="G386" i="1"/>
  <c r="H291" i="9"/>
  <c r="E291" i="9" s="1"/>
  <c r="B291" i="9" s="1"/>
  <c r="D1167" i="1"/>
  <c r="G529" i="1"/>
  <c r="H529" i="1"/>
  <c r="G212" i="1"/>
  <c r="H212" i="1"/>
  <c r="E151" i="4"/>
  <c r="D159" i="1"/>
  <c r="H46" i="1"/>
  <c r="G46" i="1"/>
  <c r="H619" i="1"/>
  <c r="G619" i="1"/>
  <c r="H248" i="1"/>
  <c r="G248" i="1"/>
  <c r="F87" i="5"/>
  <c r="C1065" i="1"/>
  <c r="F129" i="6"/>
  <c r="C1423" i="1"/>
  <c r="G1124" i="1"/>
  <c r="H1124" i="1"/>
  <c r="H289" i="9"/>
  <c r="E289" i="9" s="1"/>
  <c r="B289" i="9" s="1"/>
  <c r="F177" i="5"/>
  <c r="D1154" i="1"/>
  <c r="E176" i="5"/>
  <c r="F459" i="4"/>
  <c r="D420" i="4"/>
  <c r="C453" i="1"/>
  <c r="F311" i="4"/>
  <c r="C306" i="1"/>
  <c r="I16" i="3"/>
  <c r="D2" i="1"/>
  <c r="F350" i="4"/>
  <c r="C345" i="1"/>
  <c r="F363" i="4"/>
  <c r="C358" i="1"/>
  <c r="G1184" i="1"/>
  <c r="H1184" i="1"/>
  <c r="G1175" i="1"/>
  <c r="H1175" i="1"/>
  <c r="E528" i="4"/>
  <c r="D523" i="1"/>
  <c r="H513" i="1"/>
  <c r="G513" i="1"/>
  <c r="F215" i="4"/>
  <c r="C211" i="1"/>
  <c r="F50" i="4"/>
  <c r="I1468" i="1"/>
  <c r="G1222" i="1"/>
  <c r="G1030" i="1"/>
  <c r="H1030" i="1"/>
  <c r="I20" i="3"/>
  <c r="D985" i="1"/>
  <c r="H255" i="1"/>
  <c r="G255" i="1"/>
  <c r="G240" i="1"/>
  <c r="H240" i="1"/>
  <c r="I1447" i="1"/>
  <c r="I28" i="3"/>
  <c r="D1435" i="1"/>
  <c r="E20" i="9"/>
  <c r="K1432" i="9"/>
  <c r="G295" i="9"/>
  <c r="E295" i="9" s="1"/>
  <c r="B295" i="9" s="1"/>
  <c r="I34" i="3"/>
  <c r="C1517" i="1"/>
  <c r="F146" i="5"/>
  <c r="D298" i="4"/>
  <c r="F133" i="4"/>
  <c r="C129" i="1"/>
  <c r="F515" i="4"/>
  <c r="C509" i="1"/>
  <c r="E298" i="4"/>
  <c r="D294" i="1"/>
  <c r="F299" i="4"/>
  <c r="F118" i="5"/>
  <c r="F580" i="4"/>
  <c r="C574" i="1"/>
  <c r="I1459" i="1"/>
  <c r="H479" i="1"/>
  <c r="G479" i="1"/>
  <c r="G292" i="9"/>
  <c r="E292" i="9" s="1"/>
  <c r="B292" i="9" s="1"/>
  <c r="F206" i="5"/>
  <c r="C1183" i="1"/>
  <c r="H532" i="1"/>
  <c r="G532" i="1"/>
  <c r="H516" i="1"/>
  <c r="G516" i="1"/>
  <c r="G339" i="1"/>
  <c r="H339" i="1"/>
  <c r="H55" i="1"/>
  <c r="G55" i="1"/>
  <c r="G3" i="1"/>
  <c r="H3" i="1"/>
  <c r="I1479" i="1"/>
  <c r="G1215" i="1"/>
  <c r="H1215" i="1"/>
  <c r="G638" i="1"/>
  <c r="H638" i="1"/>
  <c r="H593" i="1"/>
  <c r="G593" i="1"/>
  <c r="H116" i="1"/>
  <c r="G116" i="1"/>
  <c r="G1518" i="1" l="1"/>
  <c r="H1518" i="1"/>
  <c r="D1214" i="1"/>
  <c r="C985" i="1"/>
  <c r="H20" i="3"/>
  <c r="D6" i="5"/>
  <c r="G276" i="9" s="1"/>
  <c r="G637" i="1"/>
  <c r="H637" i="1"/>
  <c r="C2" i="1"/>
  <c r="H2" i="1" s="1"/>
  <c r="H16" i="3"/>
  <c r="H129" i="1"/>
  <c r="G129" i="1"/>
  <c r="B20" i="9"/>
  <c r="E19" i="9"/>
  <c r="G1383" i="1"/>
  <c r="H1383" i="1"/>
  <c r="D291" i="4"/>
  <c r="D413" i="4"/>
  <c r="C285" i="1"/>
  <c r="E407" i="4"/>
  <c r="D402" i="1" s="1"/>
  <c r="D293" i="1"/>
  <c r="H211" i="1"/>
  <c r="G211" i="1"/>
  <c r="G345" i="1"/>
  <c r="E412" i="4"/>
  <c r="I22" i="3"/>
  <c r="E175" i="5"/>
  <c r="D1152" i="1" s="1"/>
  <c r="D1153" i="1"/>
  <c r="G1153" i="1" s="1"/>
  <c r="G1065" i="1"/>
  <c r="H1065" i="1"/>
  <c r="G159" i="1"/>
  <c r="H159" i="1"/>
  <c r="D636" i="4"/>
  <c r="C522" i="1"/>
  <c r="F528" i="4"/>
  <c r="H220" i="1"/>
  <c r="G220" i="1"/>
  <c r="G1047" i="1"/>
  <c r="H1047" i="1"/>
  <c r="F141" i="6"/>
  <c r="H28" i="3"/>
  <c r="C1435" i="1"/>
  <c r="H9" i="3" s="1"/>
  <c r="G1329" i="1"/>
  <c r="H1329" i="1"/>
  <c r="H102" i="1"/>
  <c r="G102" i="1"/>
  <c r="G1214" i="1"/>
  <c r="H1214" i="1"/>
  <c r="H192" i="1"/>
  <c r="G192" i="1"/>
  <c r="E293" i="9"/>
  <c r="H306" i="1"/>
  <c r="G306" i="1"/>
  <c r="G1183" i="1"/>
  <c r="H1183" i="1"/>
  <c r="H509" i="1"/>
  <c r="G509" i="1"/>
  <c r="D407" i="4"/>
  <c r="F298" i="4"/>
  <c r="C293" i="1"/>
  <c r="E636" i="4"/>
  <c r="D630" i="1" s="1"/>
  <c r="D522" i="1"/>
  <c r="H453" i="1"/>
  <c r="G453" i="1"/>
  <c r="G1154" i="1"/>
  <c r="H1154" i="1"/>
  <c r="I17" i="3"/>
  <c r="E289" i="4"/>
  <c r="D147" i="1"/>
  <c r="G259" i="1"/>
  <c r="H259" i="1"/>
  <c r="H21" i="3"/>
  <c r="C1046" i="1"/>
  <c r="F68" i="5"/>
  <c r="G1299" i="1"/>
  <c r="H1299" i="1"/>
  <c r="E298" i="9"/>
  <c r="B299" i="9"/>
  <c r="I21" i="3"/>
  <c r="D1046" i="1"/>
  <c r="E408" i="4"/>
  <c r="D403" i="1" s="1"/>
  <c r="D345" i="1"/>
  <c r="H345" i="1" s="1"/>
  <c r="H147" i="1"/>
  <c r="G147" i="1"/>
  <c r="C1152" i="1"/>
  <c r="G2" i="1"/>
  <c r="D412" i="4"/>
  <c r="H574" i="1"/>
  <c r="G574" i="1"/>
  <c r="H294" i="1"/>
  <c r="G294" i="1"/>
  <c r="H1517" i="1"/>
  <c r="G1517" i="1"/>
  <c r="H11" i="3"/>
  <c r="H523" i="1"/>
  <c r="G523" i="1"/>
  <c r="D984" i="1"/>
  <c r="G358" i="1"/>
  <c r="H358" i="1"/>
  <c r="D408" i="4"/>
  <c r="F420" i="4"/>
  <c r="D635" i="4"/>
  <c r="C414" i="1"/>
  <c r="G1423" i="1"/>
  <c r="H1423" i="1"/>
  <c r="G985" i="1"/>
  <c r="H985" i="1"/>
  <c r="G1167" i="1"/>
  <c r="H1167" i="1"/>
  <c r="H587" i="1"/>
  <c r="G587" i="1"/>
  <c r="F151" i="4"/>
  <c r="G1408" i="1"/>
  <c r="H1408" i="1"/>
  <c r="D290" i="4"/>
  <c r="H276" i="9" l="1"/>
  <c r="E276" i="9" s="1"/>
  <c r="F175" i="5"/>
  <c r="C984" i="1"/>
  <c r="H984" i="1" s="1"/>
  <c r="G282" i="9"/>
  <c r="E282" i="9" s="1"/>
  <c r="B282" i="9" s="1"/>
  <c r="F6" i="5"/>
  <c r="K3" i="9"/>
  <c r="I9" i="3"/>
  <c r="H1153" i="1"/>
  <c r="F635" i="4"/>
  <c r="C629" i="1"/>
  <c r="D639" i="4"/>
  <c r="D414" i="4"/>
  <c r="F412" i="4"/>
  <c r="C407" i="1"/>
  <c r="G1152" i="1"/>
  <c r="H1152" i="1"/>
  <c r="F291" i="4"/>
  <c r="C287" i="1"/>
  <c r="E413" i="4"/>
  <c r="D285" i="1"/>
  <c r="E291" i="4"/>
  <c r="D287" i="1" s="1"/>
  <c r="E290" i="4"/>
  <c r="D286" i="1" s="1"/>
  <c r="G293" i="1"/>
  <c r="H293" i="1"/>
  <c r="F289" i="4"/>
  <c r="C286" i="1"/>
  <c r="N3" i="9"/>
  <c r="I11" i="3"/>
  <c r="F407" i="4"/>
  <c r="C402" i="1"/>
  <c r="G1435" i="1"/>
  <c r="H1435" i="1"/>
  <c r="H522" i="1"/>
  <c r="G522" i="1"/>
  <c r="H285" i="1"/>
  <c r="G285" i="1"/>
  <c r="G414" i="1"/>
  <c r="H414" i="1"/>
  <c r="F408" i="4"/>
  <c r="C403" i="1"/>
  <c r="G1046" i="1"/>
  <c r="H1046" i="1"/>
  <c r="F636" i="4"/>
  <c r="C630" i="1"/>
  <c r="E639" i="4"/>
  <c r="E414" i="4"/>
  <c r="D409" i="1" s="1"/>
  <c r="D407" i="1"/>
  <c r="F413" i="4"/>
  <c r="D640" i="4"/>
  <c r="C408" i="1"/>
  <c r="D415" i="4"/>
  <c r="G984" i="1" l="1"/>
  <c r="H8" i="3"/>
  <c r="M3" i="9" s="1"/>
  <c r="F290" i="4"/>
  <c r="H630" i="1"/>
  <c r="G630" i="1"/>
  <c r="H403" i="1"/>
  <c r="G403" i="1"/>
  <c r="E275" i="9"/>
  <c r="B276" i="9"/>
  <c r="H287" i="1"/>
  <c r="G287" i="1"/>
  <c r="G407" i="1"/>
  <c r="H407" i="1"/>
  <c r="H629" i="1"/>
  <c r="G629" i="1"/>
  <c r="C410" i="1"/>
  <c r="F414" i="4"/>
  <c r="C409" i="1"/>
  <c r="D642" i="4"/>
  <c r="C634" i="1"/>
  <c r="D633" i="1"/>
  <c r="G402" i="1"/>
  <c r="H402" i="1"/>
  <c r="G286" i="1"/>
  <c r="H286" i="1"/>
  <c r="E640" i="4"/>
  <c r="E415" i="4"/>
  <c r="D410" i="1" s="1"/>
  <c r="D408" i="1"/>
  <c r="G408" i="1" s="1"/>
  <c r="D641" i="4"/>
  <c r="F639" i="4"/>
  <c r="C633" i="1"/>
  <c r="I8" i="3" l="1"/>
  <c r="H408" i="1"/>
  <c r="F415" i="4"/>
  <c r="H633" i="1"/>
  <c r="G633" i="1"/>
  <c r="G634" i="1"/>
  <c r="E642" i="4"/>
  <c r="D634" i="1"/>
  <c r="H634" i="1" s="1"/>
  <c r="F640" i="4"/>
  <c r="D646" i="4"/>
  <c r="F642" i="4"/>
  <c r="C636" i="1"/>
  <c r="H410" i="1"/>
  <c r="G410" i="1"/>
  <c r="D645" i="4"/>
  <c r="C635" i="1"/>
  <c r="E641" i="4"/>
  <c r="G409" i="1"/>
  <c r="H409" i="1"/>
  <c r="D635" i="1" l="1"/>
  <c r="G635" i="1" s="1"/>
  <c r="E645" i="4"/>
  <c r="H19" i="3"/>
  <c r="C640" i="1"/>
  <c r="H635" i="1"/>
  <c r="F641" i="4"/>
  <c r="H18" i="3"/>
  <c r="F645" i="4"/>
  <c r="C639" i="1"/>
  <c r="E646" i="4"/>
  <c r="D636" i="1"/>
  <c r="H636" i="1" s="1"/>
  <c r="I19" i="3" l="1"/>
  <c r="D640" i="1"/>
  <c r="H7" i="3" s="1"/>
  <c r="I18" i="3"/>
  <c r="D639" i="1"/>
  <c r="G639" i="1" s="1"/>
  <c r="F646" i="4"/>
  <c r="G636" i="1"/>
  <c r="H640" i="1" l="1"/>
  <c r="G640" i="1"/>
  <c r="H639" i="1"/>
  <c r="J3" i="9"/>
  <c r="I7" i="3"/>
  <c r="M272" i="9" l="1"/>
  <c r="L272" i="9"/>
  <c r="G18" i="9"/>
  <c r="H18" i="9"/>
  <c r="J12" i="9"/>
  <c r="I9" i="9"/>
  <c r="K7" i="9"/>
  <c r="G15" i="9"/>
  <c r="G16" i="9"/>
  <c r="L15" i="9"/>
  <c r="I13" i="9"/>
  <c r="J5" i="9"/>
  <c r="K5" i="9"/>
  <c r="J10" i="9"/>
  <c r="J7" i="9"/>
  <c r="I12" i="9"/>
  <c r="J13" i="9"/>
  <c r="I7" i="9"/>
  <c r="J17" i="9"/>
  <c r="I5" i="9"/>
  <c r="M15" i="9"/>
  <c r="G17" i="9"/>
  <c r="H16" i="9"/>
  <c r="I6" i="9"/>
  <c r="K12" i="9"/>
  <c r="J6" i="9"/>
  <c r="I11" i="9"/>
  <c r="I8" i="9"/>
  <c r="K8" i="9"/>
  <c r="K13" i="9"/>
  <c r="K10" i="9"/>
  <c r="J8" i="9"/>
  <c r="H17" i="9"/>
  <c r="L16" i="9"/>
  <c r="K11" i="9"/>
  <c r="I17" i="9"/>
  <c r="M16" i="9"/>
  <c r="H15" i="9"/>
  <c r="J9" i="9"/>
  <c r="K9" i="9"/>
  <c r="K6" i="9"/>
  <c r="J11" i="9"/>
  <c r="E7" i="9" l="1"/>
  <c r="B7" i="9" s="1"/>
  <c r="E10" i="9"/>
  <c r="B10" i="9" s="1"/>
  <c r="E16" i="9"/>
  <c r="E8" i="9"/>
  <c r="B8" i="9" s="1"/>
  <c r="E6" i="9"/>
  <c r="B6" i="9" s="1"/>
  <c r="E5" i="9"/>
  <c r="E12" i="9"/>
  <c r="B12" i="9" s="1"/>
  <c r="E15" i="9"/>
  <c r="E11" i="9"/>
  <c r="B11" i="9" s="1"/>
  <c r="E13" i="9"/>
  <c r="B13" i="9" s="1"/>
  <c r="E18" i="9"/>
  <c r="B18" i="9" s="1"/>
  <c r="F16" i="9"/>
  <c r="E17" i="9"/>
  <c r="B17" i="9" s="1"/>
  <c r="F15" i="9"/>
  <c r="E9" i="9"/>
  <c r="B9" i="9" s="1"/>
  <c r="F272" i="9"/>
  <c r="B16" i="9" l="1"/>
  <c r="F14" i="9"/>
  <c r="B5" i="9"/>
  <c r="E4" i="9"/>
  <c r="B272" i="9"/>
  <c r="F19" i="9"/>
  <c r="E14" i="9"/>
  <c r="B15" i="9"/>
  <c r="F3" i="9" l="1"/>
  <c r="E3" i="9"/>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<sst xmlns="http://schemas.openxmlformats.org/spreadsheetml/2006/main" count="4313" uniqueCount="3393">
  <si>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</si>
  <si>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</si>
  <si>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</si>
  <si>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</si>
  <si>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</si>
  <si>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</si>
  <si>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</si>
  <si>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</si>
  <si>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</si>
  <si>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</si>
  <si>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</si>
  <si>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</si>
  <si>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</si>
  <si>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</si>
  <si>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</si>
  <si>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</si>
  <si>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</si>
  <si>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</si>
  <si>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</si>
  <si>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</si>
  <si>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</si>
  <si>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</si>
  <si>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</si>
  <si>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</si>
  <si>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</si>
  <si>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</si>
  <si>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</si>
  <si>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</si>
  <si>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</si>
  <si>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</si>
  <si>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</si>
  <si>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VARAŽDINSKA ŽUPANIJA</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</si>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</sst>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0" fontId="11" fillId="0" borderId="0" xfId="0" applyNumberFormat="1" applyFont="1" applyFill="1" applyBorder="1" applyAlignment="1" applyProtection="1">
      <alignment vertical="center" wrapText="1"/>
    </xf>
    <xf numFmtId="49" fontId="5" fillId="0" borderId="0" xfId="0" applyNumberFormat="1" applyFont="1" applyFill="1" applyBorder="1" applyAlignment="1" applyProtection="1">
      <alignment horizontal="right" vertical="center"/>
    </xf>
    <xf numFmtId="0" fontId="13"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4"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49" fontId="1" fillId="0" borderId="0" xfId="0" applyNumberFormat="1" applyFont="1" applyFill="1" applyBorder="1" applyAlignment="1" applyProtection="1">
      <alignment vertical="center"/>
    </xf>
    <xf numFmtId="0" fontId="15" fillId="5" borderId="2" xfId="0" applyNumberFormat="1" applyFont="1" applyFill="1" applyBorder="1" applyAlignment="1" applyProtection="1">
      <alignment horizontal="center" vertical="center" wrapText="1"/>
    </xf>
    <xf numFmtId="0" fontId="3" fillId="5" borderId="9" xfId="0" applyNumberFormat="1" applyFont="1" applyFill="1" applyBorder="1" applyAlignment="1" applyProtection="1">
      <alignment horizontal="center" vertical="center"/>
    </xf>
    <xf numFmtId="0" fontId="15" fillId="5" borderId="21" xfId="0" applyNumberFormat="1" applyFont="1" applyFill="1" applyBorder="1" applyAlignment="1" applyProtection="1">
      <alignment horizontal="center" vertical="center" wrapText="1"/>
    </xf>
    <xf numFmtId="0" fontId="3" fillId="5" borderId="22" xfId="0" applyNumberFormat="1" applyFont="1" applyFill="1" applyBorder="1" applyAlignment="1" applyProtection="1">
      <alignment horizontal="center" vertical="center"/>
    </xf>
    <xf numFmtId="0" fontId="14"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15" fillId="5" borderId="25" xfId="0" applyNumberFormat="1" applyFont="1" applyFill="1" applyBorder="1" applyAlignment="1" applyProtection="1">
      <alignment horizontal="center" vertical="center" wrapText="1"/>
    </xf>
    <xf numFmtId="0" fontId="3" fillId="5" borderId="26" xfId="0" applyNumberFormat="1" applyFont="1" applyFill="1" applyBorder="1" applyAlignment="1" applyProtection="1">
      <alignment horizontal="center" vertical="center"/>
    </xf>
    <xf numFmtId="0" fontId="15" fillId="5" borderId="7" xfId="0" applyNumberFormat="1" applyFont="1" applyFill="1" applyBorder="1" applyAlignment="1" applyProtection="1">
      <alignment horizontal="center" vertical="center" wrapText="1"/>
    </xf>
    <xf numFmtId="0" fontId="3" fillId="5" borderId="29"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166" fontId="5" fillId="0" borderId="45" xfId="0" applyNumberFormat="1" applyFont="1" applyFill="1" applyBorder="1" applyAlignment="1" applyProtection="1">
      <alignment horizontal="center" vertical="center"/>
    </xf>
    <xf numFmtId="166" fontId="5" fillId="0" borderId="5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5" fillId="0" borderId="0" xfId="0" applyNumberFormat="1" applyFont="1" applyFill="1" applyBorder="1" applyAlignment="1" applyProtection="1">
      <alignment vertical="center"/>
    </xf>
    <xf numFmtId="0" fontId="18" fillId="0" borderId="0" xfId="0" applyNumberFormat="1" applyFont="1" applyFill="1" applyBorder="1" applyAlignment="1" applyProtection="1">
      <alignment vertical="center"/>
    </xf>
    <xf numFmtId="4" fontId="17" fillId="0" borderId="60" xfId="0" applyNumberFormat="1" applyFont="1" applyFill="1" applyBorder="1" applyAlignment="1" applyProtection="1">
      <alignment vertical="center" wrapText="1"/>
    </xf>
    <xf numFmtId="0" fontId="20" fillId="0" borderId="0" xfId="0" applyNumberFormat="1" applyFont="1" applyFill="1" applyBorder="1" applyAlignment="1" applyProtection="1">
      <alignment vertical="center"/>
    </xf>
    <xf numFmtId="0" fontId="5" fillId="5" borderId="11" xfId="0" applyNumberFormat="1" applyFont="1" applyFill="1" applyBorder="1" applyAlignment="1" applyProtection="1">
      <alignment horizontal="center" vertical="center"/>
    </xf>
    <xf numFmtId="0" fontId="1" fillId="0" borderId="11" xfId="0" applyNumberFormat="1" applyFont="1" applyFill="1" applyBorder="1" applyAlignment="1" applyProtection="1">
      <alignment horizontal="center" vertical="center"/>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2" fillId="0" borderId="86" xfId="7" applyNumberFormat="1" applyFont="1" applyFill="1" applyBorder="1" applyAlignment="1" applyProtection="1">
      <alignment horizontal="center" vertical="center"/>
      <protection hidden="1"/>
    </xf>
    <xf numFmtId="0" fontId="21" fillId="0" borderId="0" xfId="0" applyNumberFormat="1" applyFont="1" applyFill="1" applyBorder="1" applyProtection="1"/>
    <xf numFmtId="0" fontId="29" fillId="0" borderId="0" xfId="0" applyNumberFormat="1" applyFont="1" applyFill="1" applyBorder="1" applyProtection="1"/>
    <xf numFmtId="0" fontId="24" fillId="0" borderId="0" xfId="0" applyNumberFormat="1" applyFont="1" applyFill="1" applyBorder="1" applyAlignment="1" applyProtection="1">
      <alignment vertical="center"/>
    </xf>
    <xf numFmtId="49" fontId="33" fillId="0" borderId="59" xfId="0" applyNumberFormat="1" applyFont="1" applyFill="1" applyBorder="1" applyAlignment="1" applyProtection="1">
      <alignment horizontal="left" vertical="top" wrapText="1"/>
    </xf>
    <xf numFmtId="4" fontId="32" fillId="0" borderId="40"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top"/>
    </xf>
    <xf numFmtId="49" fontId="24" fillId="0" borderId="58" xfId="0" applyNumberFormat="1" applyFont="1" applyFill="1" applyBorder="1" applyAlignment="1" applyProtection="1">
      <alignment horizontal="left" vertical="top" wrapText="1"/>
    </xf>
    <xf numFmtId="49" fontId="33" fillId="0" borderId="61" xfId="0" applyNumberFormat="1" applyFont="1" applyFill="1" applyBorder="1" applyAlignment="1" applyProtection="1">
      <alignment horizontal="left" vertical="top" wrapText="1"/>
    </xf>
    <xf numFmtId="49" fontId="24" fillId="0" borderId="62" xfId="0" applyNumberFormat="1" applyFont="1" applyFill="1" applyBorder="1" applyAlignment="1" applyProtection="1">
      <alignment horizontal="left" vertical="top" wrapText="1"/>
    </xf>
    <xf numFmtId="49" fontId="33" fillId="0" borderId="64" xfId="0" applyNumberFormat="1" applyFont="1" applyFill="1" applyBorder="1" applyAlignment="1" applyProtection="1">
      <alignment horizontal="left" vertical="top" wrapText="1"/>
    </xf>
    <xf numFmtId="167" fontId="34" fillId="0" borderId="65" xfId="0" applyNumberFormat="1" applyFont="1" applyFill="1" applyBorder="1" applyAlignment="1" applyProtection="1">
      <alignment horizontal="right" vertical="top"/>
    </xf>
    <xf numFmtId="4" fontId="31" fillId="5" borderId="56" xfId="0" applyNumberFormat="1" applyFont="1" applyFill="1" applyBorder="1" applyAlignment="1" applyProtection="1">
      <alignment horizontal="left" vertical="center"/>
    </xf>
    <xf numFmtId="0" fontId="31" fillId="5" borderId="57" xfId="0" applyNumberFormat="1" applyFont="1" applyFill="1" applyBorder="1" applyAlignment="1" applyProtection="1">
      <alignment horizontal="left" vertical="center"/>
    </xf>
    <xf numFmtId="49" fontId="24" fillId="0" borderId="58" xfId="0" applyNumberFormat="1" applyFont="1" applyFill="1" applyBorder="1" applyAlignment="1" applyProtection="1">
      <alignment horizontal="left" vertical="top" shrinkToFit="1"/>
    </xf>
    <xf numFmtId="49" fontId="33" fillId="0" borderId="59" xfId="0" applyNumberFormat="1" applyFont="1" applyFill="1" applyBorder="1" applyAlignment="1" applyProtection="1">
      <alignment horizontal="left" vertical="top" shrinkToFit="1"/>
    </xf>
    <xf numFmtId="4" fontId="32" fillId="0" borderId="63" xfId="0" applyNumberFormat="1" applyFont="1" applyFill="1" applyBorder="1" applyAlignment="1" applyProtection="1">
      <alignment horizontal="right" vertical="top" shrinkToFit="1"/>
    </xf>
    <xf numFmtId="167" fontId="34" fillId="0" borderId="60" xfId="0" applyNumberFormat="1" applyFont="1" applyFill="1" applyBorder="1" applyAlignment="1" applyProtection="1">
      <alignment horizontal="right" vertical="center"/>
    </xf>
    <xf numFmtId="0" fontId="37" fillId="0" borderId="0" xfId="0" applyNumberFormat="1" applyFont="1" applyFill="1" applyBorder="1" applyProtection="1"/>
    <xf numFmtId="0" fontId="36" fillId="0" borderId="34" xfId="0" applyNumberFormat="1" applyFont="1" applyFill="1" applyBorder="1" applyAlignment="1" applyProtection="1">
      <alignment horizontal="center" vertical="center" wrapText="1"/>
    </xf>
    <xf numFmtId="49" fontId="33" fillId="5" borderId="67" xfId="0" applyNumberFormat="1" applyFont="1" applyFill="1" applyBorder="1" applyAlignment="1" applyProtection="1">
      <alignment horizontal="left" vertical="center"/>
    </xf>
    <xf numFmtId="0" fontId="36" fillId="0" borderId="0" xfId="0" applyNumberFormat="1" applyFont="1" applyFill="1" applyBorder="1" applyAlignment="1" applyProtection="1">
      <alignment horizontal="center" vertical="center" wrapText="1"/>
    </xf>
    <xf numFmtId="49" fontId="24" fillId="0" borderId="68" xfId="0" applyNumberFormat="1" applyFont="1" applyFill="1" applyBorder="1" applyAlignment="1" applyProtection="1">
      <alignment horizontal="left" vertical="top" wrapText="1"/>
    </xf>
    <xf numFmtId="49" fontId="33" fillId="0" borderId="54" xfId="0" applyNumberFormat="1" applyFont="1" applyFill="1" applyBorder="1" applyAlignment="1" applyProtection="1">
      <alignment horizontal="left" vertical="top" wrapText="1"/>
    </xf>
    <xf numFmtId="0" fontId="39" fillId="0" borderId="0" xfId="0" applyNumberFormat="1" applyFont="1" applyFill="1" applyBorder="1" applyProtection="1"/>
    <xf numFmtId="0" fontId="34" fillId="0" borderId="0" xfId="0" applyNumberFormat="1" applyFont="1" applyFill="1" applyBorder="1" applyAlignment="1" applyProtection="1">
      <alignment vertical="center"/>
    </xf>
    <xf numFmtId="0" fontId="31" fillId="5" borderId="56" xfId="0" applyNumberFormat="1" applyFont="1" applyFill="1" applyBorder="1" applyAlignment="1" applyProtection="1">
      <alignment horizontal="left" vertical="center"/>
    </xf>
    <xf numFmtId="49" fontId="31" fillId="5" borderId="67" xfId="0" applyNumberFormat="1" applyFont="1" applyFill="1" applyBorder="1" applyAlignment="1" applyProtection="1">
      <alignment horizontal="left" vertical="center"/>
    </xf>
    <xf numFmtId="49" fontId="31" fillId="5" borderId="3" xfId="0" applyNumberFormat="1" applyFont="1" applyFill="1" applyBorder="1" applyAlignment="1" applyProtection="1">
      <alignment horizontal="left" vertical="center"/>
    </xf>
    <xf numFmtId="0" fontId="41" fillId="0" borderId="0" xfId="0" applyNumberFormat="1" applyFont="1" applyFill="1" applyBorder="1" applyProtection="1"/>
    <xf numFmtId="49" fontId="37" fillId="0" borderId="68" xfId="0" applyNumberFormat="1" applyFont="1" applyFill="1" applyBorder="1" applyAlignment="1" applyProtection="1">
      <alignment horizontal="left" vertical="center" wrapText="1"/>
    </xf>
    <xf numFmtId="49" fontId="37" fillId="0" borderId="58" xfId="0" applyNumberFormat="1" applyFont="1" applyFill="1" applyBorder="1" applyAlignment="1" applyProtection="1">
      <alignment horizontal="left" vertical="center" wrapText="1"/>
    </xf>
    <xf numFmtId="49" fontId="24" fillId="0" borderId="62" xfId="0" applyNumberFormat="1" applyFont="1" applyFill="1" applyBorder="1" applyAlignment="1" applyProtection="1">
      <alignment horizontal="left" vertical="center" wrapText="1"/>
    </xf>
    <xf numFmtId="4" fontId="32" fillId="0" borderId="56" xfId="0" applyNumberFormat="1" applyFont="1" applyFill="1" applyBorder="1" applyAlignment="1" applyProtection="1">
      <alignment horizontal="right" vertical="center" shrinkToFit="1"/>
    </xf>
    <xf numFmtId="167" fontId="34" fillId="0" borderId="57" xfId="0" applyNumberFormat="1" applyFont="1" applyFill="1" applyBorder="1" applyAlignment="1" applyProtection="1">
      <alignment horizontal="right" vertical="center"/>
    </xf>
    <xf numFmtId="4" fontId="32" fillId="0" borderId="40" xfId="0" applyNumberFormat="1" applyFont="1" applyFill="1" applyBorder="1" applyAlignment="1" applyProtection="1">
      <alignment horizontal="right" vertical="center" shrinkToFit="1"/>
    </xf>
    <xf numFmtId="167" fontId="34" fillId="0" borderId="65" xfId="0" applyNumberFormat="1" applyFont="1" applyFill="1" applyBorder="1" applyAlignment="1" applyProtection="1">
      <alignment horizontal="right" vertical="center"/>
    </xf>
    <xf numFmtId="49" fontId="34" fillId="0" borderId="0" xfId="0" applyNumberFormat="1" applyFont="1" applyFill="1" applyBorder="1" applyAlignment="1" applyProtection="1">
      <alignment vertical="center"/>
    </xf>
    <xf numFmtId="49" fontId="24" fillId="0" borderId="58" xfId="0" applyNumberFormat="1" applyFont="1" applyFill="1" applyBorder="1" applyAlignment="1" applyProtection="1">
      <alignment horizontal="left" vertical="center" wrapText="1"/>
    </xf>
    <xf numFmtId="49" fontId="24" fillId="0" borderId="40" xfId="0" applyNumberFormat="1" applyFont="1" applyFill="1" applyBorder="1" applyAlignment="1" applyProtection="1">
      <alignment horizontal="left" vertical="center" wrapText="1"/>
    </xf>
    <xf numFmtId="49" fontId="23" fillId="0" borderId="4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vertical="center"/>
    </xf>
    <xf numFmtId="0" fontId="23" fillId="0" borderId="0" xfId="0" applyNumberFormat="1" applyFont="1" applyFill="1" applyBorder="1" applyProtection="1"/>
    <xf numFmtId="0" fontId="38" fillId="0" borderId="0" xfId="0" applyNumberFormat="1" applyFont="1" applyFill="1" applyBorder="1" applyProtection="1"/>
    <xf numFmtId="0" fontId="38" fillId="0" borderId="0" xfId="0" applyNumberFormat="1" applyFont="1" applyFill="1" applyBorder="1" applyAlignment="1" applyProtection="1">
      <alignment vertical="center"/>
    </xf>
    <xf numFmtId="49" fontId="23" fillId="0" borderId="58" xfId="0" applyNumberFormat="1" applyFont="1" applyFill="1" applyBorder="1" applyAlignment="1" applyProtection="1">
      <alignment horizontal="left" vertical="center" wrapText="1"/>
    </xf>
    <xf numFmtId="49" fontId="44" fillId="0" borderId="40" xfId="0" applyNumberFormat="1" applyFont="1" applyFill="1" applyBorder="1" applyAlignment="1" applyProtection="1">
      <alignment horizontal="left" vertical="top" wrapText="1"/>
    </xf>
    <xf numFmtId="167" fontId="38" fillId="0" borderId="60" xfId="0" applyNumberFormat="1" applyFont="1" applyFill="1" applyBorder="1" applyAlignment="1" applyProtection="1">
      <alignment horizontal="right" vertical="center"/>
    </xf>
    <xf numFmtId="49" fontId="23" fillId="0" borderId="58" xfId="0" applyNumberFormat="1" applyFont="1" applyFill="1" applyBorder="1" applyAlignment="1" applyProtection="1">
      <alignment horizontal="left" vertical="center" shrinkToFit="1"/>
    </xf>
    <xf numFmtId="49" fontId="23" fillId="0" borderId="62"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xf>
    <xf numFmtId="167" fontId="38" fillId="0" borderId="65" xfId="0" applyNumberFormat="1" applyFont="1" applyFill="1" applyBorder="1" applyAlignment="1" applyProtection="1">
      <alignment horizontal="right" vertical="center"/>
    </xf>
    <xf numFmtId="49" fontId="23" fillId="5" borderId="56" xfId="0" applyNumberFormat="1" applyFont="1" applyFill="1" applyBorder="1" applyAlignment="1" applyProtection="1">
      <alignment horizontal="left" vertical="top"/>
    </xf>
    <xf numFmtId="4" fontId="38" fillId="5" borderId="56" xfId="0" applyNumberFormat="1" applyFont="1" applyFill="1" applyBorder="1" applyAlignment="1" applyProtection="1">
      <alignment horizontal="left" vertical="center"/>
    </xf>
    <xf numFmtId="4" fontId="38" fillId="5" borderId="56" xfId="0" applyNumberFormat="1" applyFont="1" applyFill="1" applyBorder="1" applyAlignment="1" applyProtection="1">
      <alignment vertical="center"/>
    </xf>
    <xf numFmtId="0" fontId="38" fillId="5" borderId="57" xfId="0" applyNumberFormat="1" applyFont="1" applyFill="1" applyBorder="1" applyAlignment="1" applyProtection="1">
      <alignment vertical="center"/>
    </xf>
    <xf numFmtId="49" fontId="44" fillId="0" borderId="63" xfId="0" applyNumberFormat="1" applyFont="1" applyFill="1" applyBorder="1" applyAlignment="1" applyProtection="1">
      <alignment horizontal="left" vertical="top" wrapText="1"/>
    </xf>
    <xf numFmtId="49" fontId="38" fillId="0" borderId="0" xfId="0" applyNumberFormat="1" applyFont="1" applyFill="1" applyBorder="1" applyAlignment="1" applyProtection="1">
      <alignment vertical="center"/>
    </xf>
    <xf numFmtId="4" fontId="48" fillId="0" borderId="40" xfId="0" applyNumberFormat="1" applyFont="1" applyFill="1" applyBorder="1" applyAlignment="1" applyProtection="1">
      <alignment horizontal="right" vertical="center" shrinkToFit="1"/>
    </xf>
    <xf numFmtId="0" fontId="37" fillId="0" borderId="62" xfId="0" applyNumberFormat="1" applyFont="1" applyFill="1" applyBorder="1" applyAlignment="1" applyProtection="1">
      <alignment horizontal="left" vertical="center" wrapText="1"/>
    </xf>
    <xf numFmtId="4" fontId="32" fillId="0" borderId="63" xfId="0" applyNumberFormat="1" applyFont="1" applyFill="1" applyBorder="1" applyAlignment="1" applyProtection="1">
      <alignment horizontal="right" vertical="center" shrinkToFit="1"/>
    </xf>
    <xf numFmtId="4" fontId="32" fillId="0" borderId="57" xfId="0" applyNumberFormat="1" applyFont="1" applyFill="1" applyBorder="1" applyAlignment="1" applyProtection="1">
      <alignment horizontal="right" vertical="center" shrinkToFit="1"/>
    </xf>
    <xf numFmtId="4" fontId="32" fillId="0" borderId="60" xfId="0" applyNumberFormat="1" applyFont="1" applyFill="1" applyBorder="1" applyAlignment="1" applyProtection="1">
      <alignment horizontal="right" vertical="center" shrinkToFit="1"/>
    </xf>
    <xf numFmtId="0" fontId="23" fillId="0" borderId="56" xfId="0" applyNumberFormat="1" applyFont="1" applyFill="1" applyBorder="1" applyAlignment="1" applyProtection="1">
      <alignment horizontal="left" vertical="center" wrapText="1"/>
    </xf>
    <xf numFmtId="49" fontId="44" fillId="0" borderId="56" xfId="0" applyNumberFormat="1" applyFont="1" applyFill="1" applyBorder="1" applyAlignment="1" applyProtection="1">
      <alignment horizontal="left" vertical="top" wrapText="1"/>
    </xf>
    <xf numFmtId="0" fontId="23" fillId="0" borderId="40" xfId="0" applyNumberFormat="1" applyFont="1" applyFill="1" applyBorder="1" applyAlignment="1" applyProtection="1">
      <alignment horizontal="left" vertical="center" wrapText="1"/>
    </xf>
    <xf numFmtId="0" fontId="23" fillId="0" borderId="63" xfId="0" applyNumberFormat="1" applyFont="1" applyFill="1" applyBorder="1" applyAlignment="1" applyProtection="1">
      <alignment horizontal="left" vertical="center" wrapText="1"/>
    </xf>
    <xf numFmtId="49" fontId="36" fillId="0" borderId="68" xfId="0" applyNumberFormat="1" applyFont="1" applyFill="1" applyBorder="1" applyAlignment="1" applyProtection="1">
      <alignment horizontal="left" vertical="center" wrapText="1"/>
    </xf>
    <xf numFmtId="49" fontId="36" fillId="0" borderId="58" xfId="0" applyNumberFormat="1" applyFont="1" applyFill="1" applyBorder="1" applyAlignment="1" applyProtection="1">
      <alignment horizontal="left" vertical="center" wrapText="1"/>
    </xf>
    <xf numFmtId="49" fontId="36" fillId="0" borderId="40"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vertical="center" wrapText="1"/>
    </xf>
    <xf numFmtId="49" fontId="34" fillId="0" borderId="75" xfId="0" applyNumberFormat="1" applyFont="1" applyFill="1" applyBorder="1" applyAlignment="1" applyProtection="1">
      <alignment horizontal="left" vertical="center" wrapText="1"/>
    </xf>
    <xf numFmtId="0" fontId="34" fillId="0" borderId="75"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horizontal="left" vertical="center" wrapText="1"/>
    </xf>
    <xf numFmtId="49" fontId="38" fillId="0" borderId="75" xfId="0" applyNumberFormat="1" applyFont="1" applyFill="1" applyBorder="1" applyAlignment="1" applyProtection="1">
      <alignment horizontal="left" vertical="center" wrapText="1"/>
    </xf>
    <xf numFmtId="1" fontId="34" fillId="0" borderId="0" xfId="0" applyNumberFormat="1" applyFont="1" applyFill="1" applyBorder="1" applyAlignment="1" applyProtection="1">
      <alignment vertical="center"/>
    </xf>
    <xf numFmtId="0" fontId="34" fillId="0" borderId="0" xfId="0" applyNumberFormat="1" applyFont="1" applyFill="1" applyBorder="1" applyAlignment="1" applyProtection="1">
      <alignment horizontal="center" vertical="center" wrapText="1"/>
    </xf>
    <xf numFmtId="0" fontId="43" fillId="0" borderId="0" xfId="0" applyNumberFormat="1" applyFont="1" applyFill="1" applyBorder="1" applyAlignment="1" applyProtection="1">
      <alignment horizontal="center" vertical="center"/>
    </xf>
    <xf numFmtId="0" fontId="34" fillId="0" borderId="11" xfId="0" applyNumberFormat="1" applyFont="1" applyFill="1" applyBorder="1" applyAlignment="1" applyProtection="1">
      <alignment vertical="center"/>
    </xf>
    <xf numFmtId="1" fontId="31" fillId="0" borderId="11" xfId="0" applyNumberFormat="1" applyFont="1" applyFill="1" applyBorder="1" applyAlignment="1" applyProtection="1">
      <alignment horizontal="center" vertical="center" wrapText="1"/>
    </xf>
    <xf numFmtId="0" fontId="31" fillId="4" borderId="11" xfId="0" applyNumberFormat="1" applyFont="1" applyFill="1" applyBorder="1" applyAlignment="1" applyProtection="1">
      <alignment horizontal="center" vertical="center" wrapText="1"/>
    </xf>
    <xf numFmtId="49" fontId="31" fillId="4" borderId="11" xfId="0" applyNumberFormat="1" applyFont="1" applyFill="1" applyBorder="1" applyAlignment="1" applyProtection="1">
      <alignment horizontal="center" vertical="center" wrapText="1"/>
    </xf>
    <xf numFmtId="0" fontId="34" fillId="4" borderId="11" xfId="0" applyNumberFormat="1" applyFont="1" applyFill="1" applyBorder="1" applyAlignment="1" applyProtection="1">
      <alignment vertical="center"/>
    </xf>
    <xf numFmtId="1" fontId="34" fillId="4" borderId="11" xfId="0" applyNumberFormat="1" applyFont="1" applyFill="1" applyBorder="1" applyAlignment="1" applyProtection="1">
      <alignment vertical="center"/>
    </xf>
    <xf numFmtId="49" fontId="34" fillId="4" borderId="11" xfId="0" applyNumberFormat="1" applyFont="1" applyFill="1" applyBorder="1" applyAlignment="1" applyProtection="1">
      <alignment vertical="center"/>
    </xf>
    <xf numFmtId="165" fontId="34" fillId="4" borderId="11" xfId="0" applyNumberFormat="1" applyFont="1" applyFill="1" applyBorder="1" applyAlignment="1" applyProtection="1">
      <alignment vertical="center"/>
    </xf>
    <xf numFmtId="0" fontId="34" fillId="0" borderId="11" xfId="0" applyNumberFormat="1" applyFont="1" applyFill="1" applyBorder="1" applyAlignment="1" applyProtection="1">
      <alignment vertical="center" wrapText="1"/>
    </xf>
    <xf numFmtId="1" fontId="50" fillId="0" borderId="73" xfId="0" applyNumberFormat="1" applyFont="1" applyFill="1" applyBorder="1" applyAlignment="1" applyProtection="1">
      <alignment horizontal="center" vertical="center"/>
    </xf>
    <xf numFmtId="0" fontId="49" fillId="0" borderId="74" xfId="0" applyNumberFormat="1" applyFont="1" applyFill="1" applyBorder="1" applyAlignment="1" applyProtection="1">
      <alignment horizontal="center" vertical="center" wrapText="1"/>
    </xf>
    <xf numFmtId="0" fontId="25" fillId="0" borderId="75" xfId="0" applyNumberFormat="1" applyFont="1" applyFill="1" applyBorder="1" applyAlignment="1" applyProtection="1">
      <alignment vertical="center" wrapText="1"/>
    </xf>
    <xf numFmtId="0" fontId="34" fillId="0" borderId="76" xfId="0" applyNumberFormat="1" applyFont="1" applyFill="1" applyBorder="1" applyAlignment="1" applyProtection="1">
      <alignment vertical="center"/>
    </xf>
    <xf numFmtId="0" fontId="34" fillId="0" borderId="0" xfId="0" applyNumberFormat="1" applyFont="1" applyFill="1" applyBorder="1" applyAlignment="1" applyProtection="1">
      <alignment vertical="center" wrapText="1"/>
    </xf>
    <xf numFmtId="0" fontId="34" fillId="0" borderId="80" xfId="0" applyNumberFormat="1" applyFont="1" applyFill="1" applyBorder="1" applyAlignment="1" applyProtection="1">
      <alignment vertical="center"/>
    </xf>
    <xf numFmtId="0" fontId="34" fillId="0" borderId="66" xfId="0" applyNumberFormat="1" applyFont="1" applyFill="1" applyBorder="1" applyAlignment="1" applyProtection="1">
      <alignment vertical="center"/>
    </xf>
    <xf numFmtId="0" fontId="34" fillId="0" borderId="81"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xf>
    <xf numFmtId="2" fontId="34" fillId="0" borderId="0" xfId="0" applyNumberFormat="1" applyFont="1" applyFill="1" applyBorder="1" applyAlignment="1" applyProtection="1">
      <alignment vertical="center"/>
    </xf>
    <xf numFmtId="3" fontId="34" fillId="0" borderId="0" xfId="0" applyNumberFormat="1" applyFont="1" applyFill="1" applyBorder="1" applyAlignment="1" applyProtection="1">
      <alignment vertical="center" wrapText="1"/>
    </xf>
    <xf numFmtId="0" fontId="43" fillId="0" borderId="25" xfId="0" applyNumberFormat="1" applyFont="1" applyFill="1" applyBorder="1" applyAlignment="1" applyProtection="1">
      <alignment horizontal="center" vertical="center"/>
    </xf>
    <xf numFmtId="0"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xf>
    <xf numFmtId="1" fontId="34" fillId="0" borderId="25" xfId="0" applyNumberFormat="1" applyFont="1" applyFill="1" applyBorder="1" applyAlignment="1" applyProtection="1">
      <alignment vertical="center"/>
    </xf>
    <xf numFmtId="3" fontId="34" fillId="0" borderId="25" xfId="0" applyNumberFormat="1" applyFont="1" applyFill="1" applyBorder="1" applyAlignment="1" applyProtection="1">
      <alignment vertical="center" wrapText="1"/>
    </xf>
    <xf numFmtId="1" fontId="50" fillId="0" borderId="82" xfId="0" applyNumberFormat="1" applyFont="1" applyFill="1" applyBorder="1" applyAlignment="1" applyProtection="1">
      <alignment horizontal="center" vertical="center"/>
    </xf>
    <xf numFmtId="0" fontId="35" fillId="0" borderId="83" xfId="0" applyNumberFormat="1" applyFont="1" applyFill="1" applyBorder="1" applyAlignment="1" applyProtection="1">
      <alignment horizontal="center" vertical="center" wrapText="1"/>
    </xf>
    <xf numFmtId="0" fontId="34" fillId="0" borderId="84" xfId="0" applyNumberFormat="1" applyFont="1" applyFill="1" applyBorder="1" applyAlignment="1" applyProtection="1">
      <alignment vertical="center" wrapText="1"/>
    </xf>
    <xf numFmtId="166" fontId="56" fillId="0" borderId="69" xfId="0" applyNumberFormat="1" applyFont="1" applyFill="1" applyBorder="1" applyAlignment="1" applyProtection="1">
      <alignment horizontal="center" vertical="center"/>
    </xf>
    <xf numFmtId="0" fontId="56" fillId="0" borderId="69" xfId="0" applyNumberFormat="1" applyFont="1" applyFill="1" applyBorder="1" applyAlignment="1" applyProtection="1">
      <alignment horizontal="left" vertical="top" wrapText="1"/>
    </xf>
    <xf numFmtId="3" fontId="56" fillId="0" borderId="69" xfId="0" applyNumberFormat="1" applyFont="1" applyFill="1" applyBorder="1" applyAlignment="1" applyProtection="1">
      <alignment horizontal="right" vertical="top"/>
    </xf>
    <xf numFmtId="0" fontId="21" fillId="0" borderId="69" xfId="0" applyNumberFormat="1" applyFont="1" applyFill="1" applyBorder="1" applyProtection="1"/>
    <xf numFmtId="0" fontId="21" fillId="0" borderId="69" xfId="0" applyNumberFormat="1" applyFont="1" applyFill="1" applyBorder="1" applyAlignment="1" applyProtection="1">
      <alignment vertical="center"/>
    </xf>
    <xf numFmtId="166" fontId="5" fillId="0" borderId="36" xfId="0" applyNumberFormat="1" applyFont="1" applyFill="1" applyBorder="1" applyAlignment="1" applyProtection="1">
      <alignment horizontal="center" vertical="center"/>
    </xf>
    <xf numFmtId="166" fontId="5" fillId="0" borderId="42" xfId="0" applyNumberFormat="1" applyFont="1" applyFill="1" applyBorder="1" applyAlignment="1" applyProtection="1">
      <alignment horizontal="center" vertical="center"/>
    </xf>
    <xf numFmtId="166" fontId="5" fillId="0" borderId="47" xfId="0" applyNumberFormat="1" applyFont="1" applyFill="1" applyBorder="1" applyAlignment="1" applyProtection="1">
      <alignment horizontal="center" vertical="center"/>
    </xf>
    <xf numFmtId="1" fontId="60" fillId="3" borderId="30"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wrapText="1"/>
    </xf>
    <xf numFmtId="49" fontId="61" fillId="3" borderId="32" xfId="0" applyNumberFormat="1" applyFont="1" applyFill="1" applyBorder="1" applyAlignment="1" applyProtection="1">
      <alignment horizontal="center" vertical="center" wrapText="1"/>
    </xf>
    <xf numFmtId="1" fontId="60" fillId="3" borderId="33" xfId="0" applyNumberFormat="1" applyFont="1" applyFill="1" applyBorder="1" applyAlignment="1" applyProtection="1">
      <alignment horizontal="center" vertical="center"/>
    </xf>
    <xf numFmtId="1" fontId="60" fillId="3" borderId="91" xfId="0" applyNumberFormat="1" applyFont="1" applyFill="1" applyBorder="1" applyAlignment="1" applyProtection="1">
      <alignment horizontal="center" vertical="center"/>
    </xf>
    <xf numFmtId="49" fontId="44" fillId="0" borderId="103" xfId="0" applyNumberFormat="1" applyFont="1" applyFill="1" applyBorder="1" applyAlignment="1" applyProtection="1">
      <alignment horizontal="left" vertical="top" wrapText="1"/>
    </xf>
    <xf numFmtId="49" fontId="44" fillId="0" borderId="40" xfId="0" applyNumberFormat="1" applyFont="1" applyFill="1" applyBorder="1" applyAlignment="1" applyProtection="1">
      <alignment horizontal="left" vertical="center" wrapText="1"/>
    </xf>
    <xf numFmtId="49" fontId="36" fillId="0" borderId="56" xfId="0" applyNumberFormat="1" applyFont="1" applyFill="1" applyBorder="1" applyAlignment="1" applyProtection="1">
      <alignment horizontal="left" vertical="center" wrapText="1"/>
    </xf>
    <xf numFmtId="0" fontId="38" fillId="0" borderId="75" xfId="0" applyNumberFormat="1" applyFont="1" applyFill="1" applyBorder="1" applyAlignment="1" applyProtection="1">
      <alignment vertical="center" wrapText="1"/>
    </xf>
    <xf numFmtId="4" fontId="23" fillId="0" borderId="0" xfId="0" applyNumberFormat="1" applyFont="1" applyFill="1" applyBorder="1" applyAlignment="1" applyProtection="1">
      <alignment vertical="center"/>
    </xf>
    <xf numFmtId="164" fontId="17" fillId="0" borderId="40" xfId="1" applyNumberFormat="1" applyFont="1" applyFill="1" applyBorder="1" applyAlignment="1" applyProtection="1">
      <alignment horizontal="right" vertical="top" shrinkToFit="1"/>
    </xf>
    <xf numFmtId="164" fontId="17" fillId="0" borderId="92" xfId="1" applyNumberFormat="1" applyFont="1" applyFill="1" applyBorder="1" applyAlignment="1" applyProtection="1">
      <alignment horizontal="right" vertical="top" shrinkToFit="1"/>
    </xf>
    <xf numFmtId="164" fontId="17" fillId="0" borderId="93" xfId="1" applyNumberFormat="1" applyFont="1" applyFill="1" applyBorder="1" applyAlignment="1" applyProtection="1">
      <alignment horizontal="right" vertical="top" shrinkToFit="1"/>
    </xf>
    <xf numFmtId="164" fontId="17" fillId="0" borderId="94" xfId="1" applyNumberFormat="1" applyFont="1" applyFill="1" applyBorder="1" applyAlignment="1" applyProtection="1">
      <alignment horizontal="right" vertical="top" shrinkToFit="1"/>
    </xf>
    <xf numFmtId="164" fontId="17" fillId="0" borderId="95" xfId="1" applyNumberFormat="1" applyFont="1" applyFill="1" applyBorder="1" applyAlignment="1" applyProtection="1">
      <alignment horizontal="right" vertical="top" shrinkToFit="1"/>
    </xf>
    <xf numFmtId="164" fontId="17" fillId="0" borderId="96" xfId="1" applyNumberFormat="1" applyFont="1" applyFill="1" applyBorder="1" applyAlignment="1" applyProtection="1">
      <alignment horizontal="right" vertical="top" shrinkToFit="1"/>
    </xf>
    <xf numFmtId="164" fontId="17" fillId="0" borderId="99" xfId="1" applyNumberFormat="1" applyFont="1" applyFill="1" applyBorder="1" applyAlignment="1" applyProtection="1">
      <alignment horizontal="right" vertical="top" shrinkToFit="1"/>
    </xf>
    <xf numFmtId="164" fontId="17" fillId="0" borderId="100" xfId="1" applyNumberFormat="1" applyFont="1" applyFill="1" applyBorder="1" applyAlignment="1" applyProtection="1">
      <alignment horizontal="right" vertical="top" shrinkToFit="1"/>
    </xf>
    <xf numFmtId="164" fontId="17" fillId="0" borderId="97" xfId="1" applyNumberFormat="1" applyFont="1" applyFill="1" applyBorder="1" applyAlignment="1" applyProtection="1">
      <alignment horizontal="right" vertical="top" shrinkToFit="1"/>
    </xf>
    <xf numFmtId="164" fontId="17" fillId="0" borderId="98" xfId="1" applyNumberFormat="1" applyFont="1" applyFill="1" applyBorder="1" applyAlignment="1" applyProtection="1">
      <alignment horizontal="right" vertical="top" shrinkToFit="1"/>
    </xf>
    <xf numFmtId="164" fontId="17" fillId="0" borderId="101" xfId="1" applyNumberFormat="1" applyFont="1" applyFill="1" applyBorder="1" applyAlignment="1" applyProtection="1">
      <alignment horizontal="right" vertical="top" shrinkToFit="1"/>
    </xf>
    <xf numFmtId="164" fontId="17" fillId="0" borderId="102" xfId="1" applyNumberFormat="1" applyFont="1" applyFill="1" applyBorder="1" applyAlignment="1" applyProtection="1">
      <alignment horizontal="right" vertical="top" shrinkToFit="1"/>
    </xf>
    <xf numFmtId="49" fontId="33" fillId="0" borderId="56" xfId="0" applyNumberFormat="1" applyFont="1" applyFill="1" applyBorder="1" applyAlignment="1" applyProtection="1">
      <alignment horizontal="left" wrapText="1"/>
    </xf>
    <xf numFmtId="49" fontId="33" fillId="0" borderId="40" xfId="0" applyNumberFormat="1" applyFont="1" applyFill="1" applyBorder="1" applyAlignment="1" applyProtection="1">
      <alignment horizontal="left" wrapText="1"/>
    </xf>
    <xf numFmtId="49" fontId="33" fillId="0" borderId="63" xfId="0" applyNumberFormat="1" applyFont="1" applyFill="1" applyBorder="1" applyAlignment="1" applyProtection="1">
      <alignment horizontal="left" wrapText="1"/>
    </xf>
    <xf numFmtId="49" fontId="33" fillId="0" borderId="56" xfId="0" applyNumberFormat="1" applyFont="1" applyFill="1" applyBorder="1" applyAlignment="1" applyProtection="1">
      <alignment horizontal="left" vertical="center" wrapText="1"/>
    </xf>
    <xf numFmtId="49" fontId="33" fillId="0" borderId="40" xfId="0" applyNumberFormat="1" applyFont="1" applyFill="1" applyBorder="1" applyAlignment="1" applyProtection="1">
      <alignment horizontal="left" vertical="center" wrapText="1"/>
    </xf>
    <xf numFmtId="49" fontId="33" fillId="0" borderId="63"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left"/>
    </xf>
    <xf numFmtId="49" fontId="24" fillId="0" borderId="56" xfId="0" applyNumberFormat="1" applyFont="1" applyFill="1" applyBorder="1" applyAlignment="1" applyProtection="1">
      <alignment horizontal="left" vertical="center" wrapText="1"/>
    </xf>
    <xf numFmtId="49" fontId="36" fillId="0" borderId="63"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xf>
    <xf numFmtId="49" fontId="19" fillId="0" borderId="0" xfId="0" applyNumberFormat="1" applyFont="1" applyFill="1" applyBorder="1" applyAlignment="1" applyProtection="1">
      <alignment horizontal="left" vertical="center"/>
    </xf>
    <xf numFmtId="49" fontId="14"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6" fillId="0" borderId="33"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6" fillId="0" borderId="30" xfId="0" applyNumberFormat="1" applyFont="1" applyFill="1" applyBorder="1" applyAlignment="1" applyProtection="1">
      <alignment horizontal="left" vertical="center" wrapText="1"/>
    </xf>
    <xf numFmtId="0" fontId="18"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6" fillId="0" borderId="40" xfId="0" applyNumberFormat="1" applyFont="1" applyFill="1" applyBorder="1" applyAlignment="1" applyProtection="1">
      <alignment horizontal="left" vertical="center" wrapText="1" shrinkToFit="1"/>
    </xf>
    <xf numFmtId="0" fontId="14" fillId="0" borderId="0" xfId="0" applyNumberFormat="1" applyFont="1" applyFill="1" applyBorder="1" applyAlignment="1" applyProtection="1">
      <alignment horizontal="left" vertical="center" wrapText="1"/>
    </xf>
    <xf numFmtId="49" fontId="19" fillId="0" borderId="0" xfId="0" applyNumberFormat="1" applyFont="1" applyFill="1" applyBorder="1" applyAlignment="1" applyProtection="1">
      <alignment horizontal="left" vertical="center" wrapText="1"/>
    </xf>
    <xf numFmtId="49" fontId="14"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3" fillId="0" borderId="68" xfId="0" applyNumberFormat="1" applyFont="1" applyFill="1" applyBorder="1" applyAlignment="1" applyProtection="1">
      <alignment horizontal="left" vertical="center" wrapText="1"/>
    </xf>
    <xf numFmtId="0" fontId="23" fillId="0" borderId="58" xfId="0" applyNumberFormat="1" applyFont="1" applyFill="1" applyBorder="1" applyAlignment="1" applyProtection="1">
      <alignment horizontal="left" vertical="center" wrapText="1"/>
    </xf>
    <xf numFmtId="0" fontId="23" fillId="0" borderId="62" xfId="0" applyNumberFormat="1" applyFont="1" applyFill="1" applyBorder="1" applyAlignment="1" applyProtection="1">
      <alignment horizontal="left" vertical="center" wrapText="1"/>
    </xf>
    <xf numFmtId="0" fontId="24" fillId="0" borderId="0" xfId="0" applyNumberFormat="1" applyFont="1" applyFill="1" applyBorder="1" applyAlignment="1" applyProtection="1">
      <alignment horizontal="left" vertical="center" wrapText="1"/>
    </xf>
    <xf numFmtId="49" fontId="42" fillId="0" borderId="0" xfId="0" applyNumberFormat="1" applyFont="1" applyFill="1" applyBorder="1" applyAlignment="1" applyProtection="1">
      <alignment horizontal="left"/>
    </xf>
    <xf numFmtId="0" fontId="37" fillId="0" borderId="0" xfId="0" applyNumberFormat="1" applyFont="1" applyFill="1" applyBorder="1" applyAlignment="1" applyProtection="1">
      <alignment horizontal="left" wrapText="1"/>
    </xf>
    <xf numFmtId="0" fontId="33" fillId="5" borderId="55"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49" fontId="23" fillId="0" borderId="0" xfId="0" applyNumberFormat="1" applyFont="1" applyFill="1" applyBorder="1" applyAlignment="1" applyProtection="1">
      <alignment horizontal="left" vertical="center"/>
    </xf>
    <xf numFmtId="0" fontId="23" fillId="0" borderId="0" xfId="0" applyNumberFormat="1" applyFont="1" applyFill="1" applyBorder="1" applyAlignment="1" applyProtection="1">
      <alignment horizontal="left"/>
    </xf>
    <xf numFmtId="49" fontId="23" fillId="0" borderId="0" xfId="0" applyNumberFormat="1" applyFont="1" applyFill="1" applyBorder="1" applyAlignment="1" applyProtection="1">
      <alignment horizontal="left"/>
    </xf>
    <xf numFmtId="0" fontId="27" fillId="5" borderId="55" xfId="0" applyNumberFormat="1" applyFont="1" applyFill="1" applyBorder="1" applyAlignment="1" applyProtection="1">
      <alignment horizontal="left" vertical="center" wrapText="1"/>
    </xf>
    <xf numFmtId="49" fontId="33" fillId="0" borderId="32" xfId="0" applyNumberFormat="1" applyFont="1" applyFill="1" applyBorder="1" applyAlignment="1" applyProtection="1">
      <alignment horizontal="left" vertical="center" wrapText="1"/>
    </xf>
    <xf numFmtId="49" fontId="33" fillId="0" borderId="0" xfId="0" applyNumberFormat="1" applyFont="1" applyFill="1" applyBorder="1" applyAlignment="1" applyProtection="1">
      <alignment horizontal="left" vertical="center"/>
    </xf>
    <xf numFmtId="0" fontId="37" fillId="0" borderId="0" xfId="0" applyNumberFormat="1" applyFont="1" applyFill="1" applyBorder="1" applyAlignment="1" applyProtection="1">
      <alignment horizontal="center" vertical="center"/>
    </xf>
    <xf numFmtId="0" fontId="24" fillId="0" borderId="69" xfId="0" applyNumberFormat="1" applyFont="1" applyFill="1" applyBorder="1" applyAlignment="1" applyProtection="1">
      <alignment horizontal="center" vertical="center"/>
    </xf>
    <xf numFmtId="0" fontId="37" fillId="0" borderId="69" xfId="0" applyNumberFormat="1" applyFont="1" applyFill="1" applyBorder="1" applyAlignment="1" applyProtection="1">
      <alignment horizontal="center" vertical="center"/>
    </xf>
    <xf numFmtId="0" fontId="23" fillId="0" borderId="0" xfId="0" applyNumberFormat="1" applyFont="1" applyFill="1" applyBorder="1" applyAlignment="1" applyProtection="1">
      <alignment horizontal="center" vertical="center"/>
    </xf>
    <xf numFmtId="49" fontId="23" fillId="0" borderId="104" xfId="0" applyNumberFormat="1" applyFont="1" applyFill="1" applyBorder="1" applyAlignment="1" applyProtection="1">
      <alignment horizontal="left" vertical="center" wrapText="1"/>
    </xf>
    <xf numFmtId="49" fontId="23" fillId="0" borderId="105" xfId="0" applyNumberFormat="1" applyFont="1" applyFill="1" applyBorder="1" applyAlignment="1" applyProtection="1">
      <alignment horizontal="left" vertical="center" wrapText="1"/>
    </xf>
    <xf numFmtId="49" fontId="44" fillId="0" borderId="105" xfId="0" applyNumberFormat="1" applyFont="1" applyFill="1" applyBorder="1" applyAlignment="1" applyProtection="1">
      <alignment horizontal="left" vertical="top" wrapText="1"/>
    </xf>
    <xf numFmtId="4" fontId="48" fillId="0" borderId="105" xfId="0" applyNumberFormat="1" applyFont="1" applyFill="1" applyBorder="1" applyAlignment="1" applyProtection="1">
      <alignment horizontal="right" vertical="center" shrinkToFit="1"/>
    </xf>
    <xf numFmtId="167" fontId="38" fillId="0" borderId="106" xfId="0" applyNumberFormat="1" applyFont="1" applyFill="1" applyBorder="1" applyAlignment="1" applyProtection="1">
      <alignment horizontal="right" vertical="center"/>
    </xf>
    <xf numFmtId="49" fontId="23" fillId="0" borderId="40" xfId="0" applyNumberFormat="1" applyFont="1" applyFill="1" applyBorder="1" applyAlignment="1" applyProtection="1">
      <alignment horizontal="left" vertical="center" wrapText="1" shrinkToFit="1"/>
    </xf>
    <xf numFmtId="49" fontId="24" fillId="0" borderId="40" xfId="0" applyNumberFormat="1" applyFont="1" applyFill="1" applyBorder="1" applyAlignment="1" applyProtection="1">
      <alignment horizontal="left" vertical="center" wrapText="1" shrinkToFit="1"/>
    </xf>
    <xf numFmtId="49" fontId="24" fillId="0" borderId="63" xfId="0" applyNumberFormat="1" applyFont="1" applyFill="1" applyBorder="1" applyAlignment="1" applyProtection="1">
      <alignment horizontal="left" vertical="center" wrapText="1"/>
    </xf>
    <xf numFmtId="0" fontId="37" fillId="0" borderId="0" xfId="0" applyNumberFormat="1" applyFont="1" applyFill="1" applyBorder="1" applyAlignment="1" applyProtection="1">
      <alignment horizontal="left" vertical="center" wrapText="1"/>
    </xf>
    <xf numFmtId="49" fontId="23" fillId="0" borderId="63" xfId="0" applyNumberFormat="1" applyFont="1" applyFill="1" applyBorder="1" applyAlignment="1" applyProtection="1">
      <alignment horizontal="left" vertical="center" wrapText="1" shrinkToFit="1"/>
    </xf>
    <xf numFmtId="0" fontId="23" fillId="0" borderId="0"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wrapText="1"/>
    </xf>
    <xf numFmtId="0" fontId="24"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4" fillId="9" borderId="69" xfId="0" applyNumberFormat="1" applyFont="1" applyFill="1" applyBorder="1" applyAlignment="1" applyProtection="1">
      <alignment horizontal="center" vertical="center"/>
    </xf>
    <xf numFmtId="0" fontId="37" fillId="9" borderId="69" xfId="0" applyNumberFormat="1" applyFont="1" applyFill="1" applyBorder="1" applyAlignment="1" applyProtection="1">
      <alignment horizontal="center" vertical="center"/>
    </xf>
    <xf numFmtId="4" fontId="34" fillId="0" borderId="40" xfId="0" applyNumberFormat="1" applyFont="1" applyFill="1" applyBorder="1" applyAlignment="1" applyProtection="1">
      <alignment horizontal="right" vertical="top" shrinkToFit="1"/>
      <protection locked="0"/>
    </xf>
    <xf numFmtId="4" fontId="34" fillId="0" borderId="63" xfId="0" applyNumberFormat="1" applyFont="1" applyFill="1" applyBorder="1" applyAlignment="1" applyProtection="1">
      <alignment horizontal="right" vertical="top" shrinkToFit="1"/>
      <protection locked="0"/>
    </xf>
    <xf numFmtId="4" fontId="34" fillId="0" borderId="57" xfId="0" applyNumberFormat="1" applyFont="1" applyFill="1" applyBorder="1" applyAlignment="1" applyProtection="1">
      <alignment horizontal="right" vertical="top" shrinkToFit="1"/>
      <protection locked="0"/>
    </xf>
    <xf numFmtId="4" fontId="34" fillId="0" borderId="60" xfId="0" applyNumberFormat="1" applyFont="1" applyFill="1" applyBorder="1" applyAlignment="1" applyProtection="1">
      <alignment horizontal="right" vertical="top" shrinkToFit="1"/>
      <protection locked="0"/>
    </xf>
    <xf numFmtId="4" fontId="34" fillId="0" borderId="65" xfId="0" applyNumberFormat="1" applyFont="1" applyFill="1" applyBorder="1" applyAlignment="1" applyProtection="1">
      <alignment horizontal="right" vertical="top" shrinkToFit="1"/>
      <protection locked="0"/>
    </xf>
    <xf numFmtId="4" fontId="38" fillId="0" borderId="40" xfId="0" applyNumberFormat="1" applyFont="1" applyFill="1" applyBorder="1" applyAlignment="1" applyProtection="1">
      <alignment horizontal="right" vertical="center" shrinkToFit="1"/>
      <protection locked="0"/>
    </xf>
    <xf numFmtId="4" fontId="38" fillId="0" borderId="63" xfId="0" applyNumberFormat="1" applyFont="1" applyFill="1" applyBorder="1" applyAlignment="1" applyProtection="1">
      <alignment horizontal="right" vertical="center" shrinkToFit="1"/>
      <protection locked="0"/>
    </xf>
    <xf numFmtId="4" fontId="34" fillId="0" borderId="40" xfId="0" applyNumberFormat="1" applyFont="1" applyFill="1" applyBorder="1" applyAlignment="1" applyProtection="1">
      <alignment horizontal="right" vertical="center" shrinkToFit="1"/>
      <protection locked="0"/>
    </xf>
    <xf numFmtId="4" fontId="34" fillId="0" borderId="60" xfId="0" applyNumberFormat="1" applyFont="1" applyFill="1" applyBorder="1" applyAlignment="1" applyProtection="1">
      <alignment horizontal="right" vertical="center" shrinkToFit="1"/>
      <protection locked="0"/>
    </xf>
    <xf numFmtId="4" fontId="34" fillId="0" borderId="63" xfId="0" applyNumberFormat="1" applyFont="1" applyFill="1" applyBorder="1" applyAlignment="1" applyProtection="1">
      <alignment horizontal="right" vertical="center" shrinkToFit="1"/>
      <protection locked="0"/>
    </xf>
    <xf numFmtId="4" fontId="34" fillId="0" borderId="65" xfId="0" applyNumberFormat="1" applyFont="1" applyFill="1" applyBorder="1" applyAlignment="1" applyProtection="1">
      <alignment horizontal="right" vertical="center" shrinkToFit="1"/>
      <protection locked="0"/>
    </xf>
    <xf numFmtId="4" fontId="6" fillId="0" borderId="57" xfId="0" applyNumberFormat="1" applyFont="1" applyFill="1" applyBorder="1" applyAlignment="1" applyProtection="1">
      <alignment horizontal="right" vertical="center" shrinkToFit="1"/>
      <protection locked="0"/>
    </xf>
    <xf numFmtId="4" fontId="6" fillId="0" borderId="60" xfId="0" applyNumberFormat="1" applyFont="1" applyFill="1" applyBorder="1" applyAlignment="1" applyProtection="1">
      <alignment horizontal="right" vertical="center" shrinkToFit="1"/>
      <protection locked="0"/>
    </xf>
    <xf numFmtId="4" fontId="6" fillId="0" borderId="65" xfId="0" applyNumberFormat="1" applyFont="1" applyFill="1" applyBorder="1" applyAlignment="1" applyProtection="1">
      <alignment horizontal="right" vertical="center" shrinkToFit="1"/>
      <protection locked="0"/>
    </xf>
    <xf numFmtId="0" fontId="55" fillId="0" borderId="87" xfId="0" applyNumberFormat="1" applyFont="1" applyFill="1" applyBorder="1" applyAlignment="1" applyProtection="1">
      <alignment vertical="center"/>
      <protection locked="0" hidden="1"/>
    </xf>
    <xf numFmtId="0" fontId="55" fillId="0" borderId="87" xfId="0" applyNumberFormat="1" applyFont="1" applyFill="1" applyBorder="1" applyAlignment="1" applyProtection="1">
      <alignment horizontal="center" vertical="center"/>
      <protection locked="0" hidden="1"/>
    </xf>
    <xf numFmtId="0" fontId="51" fillId="0" borderId="0" xfId="0" applyNumberFormat="1" applyFont="1" applyFill="1" applyBorder="1" applyAlignment="1" applyProtection="1">
      <alignment horizontal="center" vertical="center"/>
    </xf>
    <xf numFmtId="0" fontId="33" fillId="5" borderId="30" xfId="0" applyNumberFormat="1" applyFont="1" applyFill="1" applyBorder="1" applyAlignment="1" applyProtection="1">
      <alignment horizontal="center" vertical="center"/>
    </xf>
    <xf numFmtId="0" fontId="33" fillId="5" borderId="33" xfId="0" applyNumberFormat="1" applyFont="1" applyFill="1" applyBorder="1" applyAlignment="1" applyProtection="1">
      <alignment horizontal="center" vertical="center" wrapText="1"/>
    </xf>
    <xf numFmtId="0" fontId="33" fillId="5" borderId="34" xfId="0" applyNumberFormat="1" applyFont="1" applyFill="1" applyBorder="1" applyAlignment="1" applyProtection="1">
      <alignment horizontal="center" vertical="center" wrapText="1"/>
    </xf>
    <xf numFmtId="3" fontId="34" fillId="0" borderId="40" xfId="0" applyNumberFormat="1" applyFont="1" applyFill="1" applyBorder="1" applyAlignment="1" applyProtection="1">
      <alignment horizontal="right" vertical="top" shrinkToFit="1"/>
      <protection locked="0"/>
    </xf>
    <xf numFmtId="0" fontId="12" fillId="0" borderId="15" xfId="0" applyNumberFormat="1" applyFont="1" applyFill="1" applyBorder="1" applyAlignment="1" applyProtection="1">
      <alignment horizontal="center" vertical="center" wrapText="1"/>
      <protection locked="0"/>
    </xf>
    <xf numFmtId="165" fontId="12" fillId="0" borderId="15" xfId="0" applyNumberFormat="1" applyFont="1" applyFill="1" applyBorder="1" applyAlignment="1" applyProtection="1">
      <alignment horizontal="center" vertical="center" wrapText="1"/>
      <protection locked="0"/>
    </xf>
    <xf numFmtId="1" fontId="12" fillId="0" borderId="15" xfId="0" applyNumberFormat="1" applyFont="1" applyFill="1" applyBorder="1" applyAlignment="1" applyProtection="1">
      <alignment horizontal="center" vertical="center" wrapText="1"/>
      <protection locked="0"/>
    </xf>
    <xf numFmtId="49" fontId="12" fillId="0" borderId="15" xfId="0" applyNumberFormat="1" applyFont="1" applyFill="1" applyBorder="1" applyAlignment="1" applyProtection="1">
      <alignment horizontal="center" vertical="center" wrapText="1"/>
      <protection locked="0"/>
    </xf>
    <xf numFmtId="0" fontId="8" fillId="0" borderId="86" xfId="7" applyNumberFormat="1" applyFont="1" applyFill="1" applyBorder="1" applyAlignment="1" applyProtection="1">
      <alignment horizontal="center" vertical="center"/>
      <protection hidden="1"/>
    </xf>
    <xf numFmtId="0" fontId="0" fillId="0" borderId="69" xfId="0" applyNumberFormat="1" applyFont="1" applyFill="1" applyBorder="1" applyProtection="1"/>
    <xf numFmtId="0" fontId="3" fillId="5" borderId="16" xfId="0" applyNumberFormat="1" applyFont="1" applyFill="1" applyBorder="1" applyAlignment="1" applyProtection="1">
      <alignment horizontal="right"/>
    </xf>
    <xf numFmtId="0" fontId="4" fillId="0" borderId="26" xfId="0" applyNumberFormat="1" applyFont="1" applyFill="1" applyBorder="1" applyAlignment="1" applyProtection="1">
      <alignment vertical="center" wrapText="1"/>
    </xf>
    <xf numFmtId="0" fontId="5" fillId="5" borderId="16" xfId="0" applyNumberFormat="1" applyFont="1" applyFill="1" applyBorder="1" applyAlignment="1" applyProtection="1">
      <alignment vertical="center" wrapText="1"/>
    </xf>
    <xf numFmtId="0" fontId="6" fillId="0" borderId="26" xfId="0" applyNumberFormat="1" applyFont="1" applyFill="1" applyBorder="1" applyAlignment="1" applyProtection="1">
      <alignment vertical="center" wrapText="1"/>
    </xf>
    <xf numFmtId="0" fontId="7" fillId="0" borderId="26" xfId="0" applyNumberFormat="1" applyFont="1" applyFill="1" applyBorder="1" applyAlignment="1" applyProtection="1">
      <alignment vertical="center" wrapText="1"/>
    </xf>
    <xf numFmtId="0" fontId="4" fillId="8" borderId="11" xfId="0" applyNumberFormat="1" applyFont="1" applyFill="1" applyBorder="1" applyAlignment="1" applyProtection="1">
      <alignment vertical="center" wrapText="1"/>
    </xf>
    <xf numFmtId="0" fontId="2" fillId="4" borderId="66" xfId="0" applyNumberFormat="1" applyFont="1" applyFill="1" applyBorder="1" applyAlignment="1" applyProtection="1">
      <alignment horizontal="center" vertical="center"/>
    </xf>
    <xf numFmtId="0" fontId="0" fillId="0" borderId="0" xfId="0" applyNumberFormat="1" applyFont="1" applyFill="1" applyBorder="1" applyAlignment="1" applyProtection="1">
      <alignment horizontal="left"/>
      <protection locked="0"/>
    </xf>
    <xf numFmtId="0" fontId="0" fillId="0" borderId="0" xfId="0" applyNumberFormat="1" applyFont="1" applyFill="1" applyBorder="1" applyAlignment="1" applyProtection="1">
      <alignment horizontal="left" wrapText="1"/>
      <protection locked="0"/>
    </xf>
    <xf numFmtId="0" fontId="0" fillId="0" borderId="0" xfId="0" applyNumberFormat="1" applyFont="1" applyFill="1" applyBorder="1" applyProtection="1">
      <protection locked="0"/>
    </xf>
    <xf numFmtId="0" fontId="36" fillId="0" borderId="30" xfId="0" applyNumberFormat="1" applyFont="1" applyFill="1" applyBorder="1" applyAlignment="1" applyProtection="1">
      <alignment horizontal="center" vertical="center" wrapText="1"/>
      <protection locked="0"/>
    </xf>
    <xf numFmtId="0" fontId="36" fillId="0" borderId="33" xfId="0" applyNumberFormat="1" applyFont="1" applyFill="1" applyBorder="1" applyAlignment="1" applyProtection="1">
      <alignment horizontal="center" vertical="center" wrapText="1"/>
      <protection locked="0"/>
    </xf>
    <xf numFmtId="49" fontId="33" fillId="0" borderId="52" xfId="0" applyNumberFormat="1" applyFont="1" applyFill="1" applyBorder="1" applyAlignment="1" applyProtection="1">
      <alignment horizontal="center" vertical="center" wrapText="1"/>
      <protection locked="0"/>
    </xf>
    <xf numFmtId="0" fontId="36" fillId="0" borderId="34" xfId="0" applyNumberFormat="1" applyFont="1" applyFill="1" applyBorder="1" applyAlignment="1" applyProtection="1">
      <alignment horizontal="center" vertical="center" wrapText="1"/>
      <protection locked="0"/>
    </xf>
    <xf numFmtId="0" fontId="59" fillId="7" borderId="90" xfId="0"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wrapText="1"/>
      <protection locked="0" hidden="1"/>
    </xf>
    <xf numFmtId="0" fontId="59" fillId="7" borderId="89" xfId="6" applyNumberFormat="1" applyFont="1" applyFill="1" applyBorder="1" applyAlignment="1" applyProtection="1">
      <alignment horizontal="center" vertical="center"/>
      <protection locked="0" hidden="1"/>
    </xf>
    <xf numFmtId="0" fontId="59" fillId="7" borderId="88" xfId="0" applyNumberFormat="1" applyFont="1" applyFill="1" applyBorder="1" applyAlignment="1" applyProtection="1">
      <alignment horizontal="center" vertical="center" wrapText="1"/>
      <protection locked="0" hidden="1"/>
    </xf>
    <xf numFmtId="0" fontId="0" fillId="0" borderId="0" xfId="0" applyNumberFormat="1" applyFont="1" applyFill="1" applyBorder="1" applyAlignment="1" applyProtection="1">
      <alignment horizontal="left" vertical="center" wrapText="1"/>
      <protection locked="0"/>
    </xf>
    <xf numFmtId="0" fontId="59" fillId="7" borderId="88" xfId="6" applyNumberFormat="1" applyFont="1" applyFill="1" applyBorder="1" applyAlignment="1" applyProtection="1">
      <alignment horizontal="center" vertical="center"/>
      <protection locked="0"/>
    </xf>
    <xf numFmtId="0" fontId="37" fillId="0" borderId="0" xfId="0" applyNumberFormat="1" applyFont="1" applyFill="1" applyBorder="1" applyAlignment="1" applyProtection="1">
      <alignment horizontal="left"/>
      <protection locked="0"/>
    </xf>
    <xf numFmtId="0" fontId="37" fillId="0" borderId="0" xfId="0" applyNumberFormat="1" applyFont="1" applyFill="1" applyBorder="1" applyAlignment="1" applyProtection="1">
      <alignment horizontal="left" wrapText="1"/>
      <protection locked="0"/>
    </xf>
    <xf numFmtId="0" fontId="39" fillId="0" borderId="0" xfId="0" applyNumberFormat="1" applyFont="1" applyFill="1" applyBorder="1" applyProtection="1">
      <protection locked="0"/>
    </xf>
    <xf numFmtId="0" fontId="37" fillId="0" borderId="0" xfId="0" applyNumberFormat="1" applyFont="1" applyFill="1" applyBorder="1" applyProtection="1">
      <protection locked="0"/>
    </xf>
    <xf numFmtId="0" fontId="59" fillId="7" borderId="89" xfId="0" applyNumberFormat="1" applyFont="1" applyFill="1" applyBorder="1" applyAlignment="1" applyProtection="1">
      <alignment horizontal="center" vertical="center" wrapText="1"/>
      <protection locked="0" hidden="1"/>
    </xf>
    <xf numFmtId="0" fontId="23" fillId="0" borderId="0" xfId="0" applyNumberFormat="1" applyFont="1" applyFill="1" applyBorder="1" applyAlignment="1" applyProtection="1">
      <alignment horizontal="left"/>
      <protection locked="0"/>
    </xf>
    <xf numFmtId="0" fontId="23" fillId="0" borderId="0" xfId="0" applyNumberFormat="1" applyFont="1" applyFill="1" applyBorder="1" applyAlignment="1" applyProtection="1">
      <alignment horizontal="left" wrapText="1"/>
      <protection locked="0"/>
    </xf>
    <xf numFmtId="0" fontId="38" fillId="0" borderId="0" xfId="0" applyNumberFormat="1" applyFont="1" applyFill="1" applyBorder="1" applyProtection="1">
      <protection locked="0"/>
    </xf>
    <xf numFmtId="0" fontId="44" fillId="0" borderId="30"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wrapText="1"/>
      <protection locked="0"/>
    </xf>
    <xf numFmtId="49" fontId="44" fillId="0" borderId="52" xfId="0" applyNumberFormat="1" applyFont="1" applyFill="1" applyBorder="1" applyAlignment="1" applyProtection="1">
      <alignment horizontal="center" vertical="center" wrapText="1"/>
      <protection locked="0"/>
    </xf>
    <xf numFmtId="0" fontId="44" fillId="0" borderId="33" xfId="0" applyNumberFormat="1" applyFont="1" applyFill="1" applyBorder="1" applyAlignment="1" applyProtection="1">
      <alignment horizontal="center" vertical="center"/>
      <protection locked="0"/>
    </xf>
    <xf numFmtId="0" fontId="44" fillId="0" borderId="34" xfId="0" applyNumberFormat="1" applyFont="1" applyFill="1" applyBorder="1" applyAlignment="1" applyProtection="1">
      <alignment horizontal="center" vertical="center" wrapText="1"/>
      <protection locked="0"/>
    </xf>
    <xf numFmtId="0" fontId="33" fillId="5" borderId="55" xfId="0" applyNumberFormat="1" applyFont="1" applyFill="1" applyBorder="1" applyAlignment="1" applyProtection="1">
      <alignment horizontal="left" vertical="center" wrapText="1"/>
      <protection locked="0"/>
    </xf>
    <xf numFmtId="0" fontId="31" fillId="5" borderId="56" xfId="0" applyNumberFormat="1" applyFont="1" applyFill="1" applyBorder="1" applyAlignment="1" applyProtection="1">
      <alignment horizontal="left" vertical="center"/>
      <protection locked="0"/>
    </xf>
    <xf numFmtId="0" fontId="31" fillId="5" borderId="57" xfId="0" applyNumberFormat="1" applyFont="1" applyFill="1" applyBorder="1" applyAlignment="1" applyProtection="1">
      <alignment horizontal="left" vertical="center"/>
      <protection locked="0"/>
    </xf>
    <xf numFmtId="49" fontId="18" fillId="0" borderId="40" xfId="0" applyNumberFormat="1" applyFont="1" applyFill="1" applyBorder="1" applyAlignment="1" applyProtection="1">
      <alignment horizontal="left" vertical="center" wrapText="1"/>
    </xf>
    <xf numFmtId="0" fontId="36" fillId="0" borderId="35" xfId="0" applyNumberFormat="1" applyFont="1" applyFill="1" applyBorder="1" applyAlignment="1" applyProtection="1">
      <alignment horizontal="center" vertical="center" wrapText="1"/>
      <protection locked="0"/>
    </xf>
    <xf numFmtId="0" fontId="36" fillId="0" borderId="51" xfId="0" applyNumberFormat="1" applyFont="1" applyFill="1" applyBorder="1" applyAlignment="1" applyProtection="1">
      <alignment horizontal="center" vertical="center" wrapText="1"/>
      <protection locked="0"/>
    </xf>
    <xf numFmtId="0" fontId="6" fillId="0" borderId="75" xfId="0" applyNumberFormat="1" applyFont="1" applyFill="1" applyBorder="1" applyAlignment="1" applyProtection="1">
      <alignment horizontal="left" vertical="center" wrapText="1"/>
    </xf>
    <xf numFmtId="0" fontId="8" fillId="0" borderId="86" xfId="0" applyNumberFormat="1" applyFont="1" applyFill="1" applyBorder="1" applyAlignment="1" applyProtection="1">
      <alignment horizontal="center" vertical="center"/>
      <protection locked="0" hidden="1"/>
    </xf>
    <xf numFmtId="0" fontId="54" fillId="0" borderId="0" xfId="0" applyNumberFormat="1" applyFont="1" applyFill="1" applyBorder="1" applyAlignment="1" applyProtection="1">
      <alignment horizontal="center" vertical="top" wrapText="1"/>
      <protection hidden="1"/>
    </xf>
    <xf numFmtId="49" fontId="16" fillId="0" borderId="42" xfId="0" applyNumberFormat="1" applyFont="1" applyFill="1" applyBorder="1" applyAlignment="1" applyProtection="1">
      <alignment horizontal="left" vertical="center"/>
    </xf>
    <xf numFmtId="0" fontId="8" fillId="0" borderId="43" xfId="0" applyNumberFormat="1" applyFont="1" applyFill="1" applyBorder="1" applyProtection="1"/>
    <xf numFmtId="0" fontId="8" fillId="0" borderId="44" xfId="0" applyNumberFormat="1" applyFont="1" applyFill="1" applyBorder="1" applyProtection="1"/>
    <xf numFmtId="49" fontId="16" fillId="0" borderId="47" xfId="0" applyNumberFormat="1" applyFont="1" applyFill="1" applyBorder="1" applyAlignment="1" applyProtection="1">
      <alignment horizontal="left" vertical="center"/>
    </xf>
    <xf numFmtId="0" fontId="8" fillId="0" borderId="48" xfId="0" applyNumberFormat="1" applyFont="1" applyFill="1" applyBorder="1" applyProtection="1"/>
    <xf numFmtId="0" fontId="8" fillId="0" borderId="49" xfId="0" applyNumberFormat="1" applyFont="1" applyFill="1" applyBorder="1" applyProtection="1"/>
    <xf numFmtId="0" fontId="16"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6" fillId="0" borderId="42" xfId="0" applyNumberFormat="1" applyFont="1" applyFill="1" applyBorder="1" applyAlignment="1" applyProtection="1">
      <alignment horizontal="left" vertical="center"/>
    </xf>
    <xf numFmtId="0" fontId="16" fillId="0" borderId="47" xfId="0" applyNumberFormat="1" applyFont="1" applyFill="1" applyBorder="1" applyAlignment="1" applyProtection="1">
      <alignment horizontal="left" vertical="center"/>
    </xf>
    <xf numFmtId="49" fontId="16" fillId="0" borderId="36" xfId="0" applyNumberFormat="1" applyFont="1" applyFill="1" applyBorder="1" applyAlignment="1" applyProtection="1">
      <alignment horizontal="left" vertical="center"/>
    </xf>
    <xf numFmtId="0" fontId="33" fillId="5" borderId="31" xfId="0" applyNumberFormat="1" applyFont="1" applyFill="1" applyBorder="1" applyAlignment="1" applyProtection="1">
      <alignment horizontal="center" vertical="center" wrapText="1"/>
    </xf>
    <xf numFmtId="0" fontId="23" fillId="0" borderId="12" xfId="0" applyNumberFormat="1" applyFont="1" applyFill="1" applyBorder="1" applyProtection="1"/>
    <xf numFmtId="0" fontId="23" fillId="0" borderId="32" xfId="0" applyNumberFormat="1" applyFont="1" applyFill="1" applyBorder="1" applyProtection="1"/>
    <xf numFmtId="49" fontId="5" fillId="0" borderId="35" xfId="0" applyNumberFormat="1" applyFont="1" applyFill="1" applyBorder="1" applyAlignment="1" applyProtection="1">
      <alignment horizontal="center" vertical="center" wrapText="1"/>
    </xf>
    <xf numFmtId="0" fontId="8" fillId="0" borderId="41" xfId="0" applyNumberFormat="1" applyFont="1" applyFill="1" applyBorder="1" applyProtection="1"/>
    <xf numFmtId="0" fontId="8" fillId="0" borderId="46" xfId="0" applyNumberFormat="1" applyFont="1" applyFill="1" applyBorder="1" applyProtection="1"/>
    <xf numFmtId="49" fontId="58" fillId="5" borderId="19" xfId="0" applyNumberFormat="1" applyFont="1" applyFill="1" applyBorder="1" applyAlignment="1" applyProtection="1">
      <alignment horizontal="left" vertical="center"/>
    </xf>
    <xf numFmtId="0" fontId="8" fillId="0" borderId="20" xfId="0" applyNumberFormat="1" applyFont="1" applyFill="1" applyBorder="1" applyProtection="1"/>
    <xf numFmtId="49" fontId="58" fillId="5" borderId="23" xfId="0" applyNumberFormat="1" applyFont="1" applyFill="1" applyBorder="1" applyAlignment="1" applyProtection="1">
      <alignment horizontal="left" vertical="center" shrinkToFit="1"/>
    </xf>
    <xf numFmtId="0" fontId="8" fillId="0" borderId="24" xfId="0" applyNumberFormat="1" applyFont="1" applyFill="1" applyBorder="1" applyProtection="1"/>
    <xf numFmtId="0" fontId="9" fillId="0" borderId="69" xfId="0" applyNumberFormat="1" applyFont="1" applyFill="1" applyBorder="1" applyAlignment="1" applyProtection="1">
      <alignment horizontal="center" vertical="center" wrapText="1"/>
    </xf>
    <xf numFmtId="0" fontId="8" fillId="0" borderId="69" xfId="0" applyNumberFormat="1" applyFont="1" applyFill="1" applyBorder="1" applyProtection="1"/>
    <xf numFmtId="0" fontId="63" fillId="0" borderId="0" xfId="0" applyNumberFormat="1" applyFont="1" applyFill="1" applyBorder="1" applyAlignment="1" applyProtection="1">
      <alignment horizontal="center" wrapText="1"/>
    </xf>
    <xf numFmtId="0" fontId="64" fillId="0" borderId="0" xfId="0" applyNumberFormat="1" applyFont="1" applyFill="1" applyBorder="1" applyProtection="1"/>
    <xf numFmtId="49" fontId="65" fillId="5" borderId="16"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22" fillId="0" borderId="15" xfId="0" applyNumberFormat="1" applyFont="1" applyFill="1" applyBorder="1" applyProtection="1"/>
    <xf numFmtId="49" fontId="58" fillId="5" borderId="17" xfId="0" applyNumberFormat="1" applyFont="1" applyFill="1" applyBorder="1" applyAlignment="1" applyProtection="1">
      <alignment horizontal="left" vertical="center"/>
    </xf>
    <xf numFmtId="0" fontId="8" fillId="0" borderId="18" xfId="0" applyNumberFormat="1" applyFont="1" applyFill="1" applyBorder="1" applyProtection="1"/>
    <xf numFmtId="0" fontId="58" fillId="5" borderId="27" xfId="0" applyNumberFormat="1" applyFont="1" applyFill="1" applyBorder="1" applyAlignment="1" applyProtection="1">
      <alignment horizontal="left" vertical="center"/>
    </xf>
    <xf numFmtId="0" fontId="8" fillId="0" borderId="28" xfId="0" applyNumberFormat="1" applyFont="1" applyFill="1" applyBorder="1" applyProtection="1"/>
    <xf numFmtId="0" fontId="34" fillId="0" borderId="0" xfId="0" applyNumberFormat="1" applyFont="1" applyFill="1" applyBorder="1" applyAlignment="1" applyProtection="1">
      <alignment horizontal="center" vertical="top" wrapText="1"/>
    </xf>
    <xf numFmtId="0" fontId="39" fillId="0" borderId="0" xfId="0" applyNumberFormat="1" applyFont="1" applyFill="1" applyBorder="1" applyProtection="1"/>
    <xf numFmtId="0" fontId="27" fillId="5" borderId="66" xfId="0" applyNumberFormat="1" applyFont="1" applyFill="1" applyBorder="1" applyAlignment="1" applyProtection="1">
      <alignment horizontal="left" vertical="center" wrapText="1"/>
    </xf>
    <xf numFmtId="0" fontId="28" fillId="0" borderId="13" xfId="0" applyNumberFormat="1" applyFont="1" applyFill="1" applyBorder="1" applyAlignment="1" applyProtection="1">
      <alignment horizontal="left"/>
    </xf>
    <xf numFmtId="0" fontId="30" fillId="0" borderId="0" xfId="0" applyNumberFormat="1" applyFont="1" applyFill="1" applyBorder="1" applyAlignment="1" applyProtection="1">
      <alignment horizontal="center" vertical="center" wrapText="1"/>
      <protection locked="0"/>
    </xf>
    <xf numFmtId="0" fontId="40" fillId="0" borderId="0" xfId="0" applyNumberFormat="1" applyFont="1" applyFill="1" applyBorder="1" applyAlignment="1" applyProtection="1">
      <alignment horizontal="center" vertical="center"/>
      <protection locked="0"/>
    </xf>
    <xf numFmtId="0" fontId="27" fillId="5" borderId="53" xfId="0" applyNumberFormat="1" applyFont="1" applyFill="1" applyBorder="1" applyAlignment="1" applyProtection="1">
      <alignment horizontal="left" vertical="center" wrapText="1"/>
    </xf>
    <xf numFmtId="0" fontId="28" fillId="0" borderId="54" xfId="0" applyNumberFormat="1" applyFont="1" applyFill="1" applyBorder="1" applyAlignment="1" applyProtection="1">
      <alignment horizontal="left"/>
    </xf>
    <xf numFmtId="0" fontId="45" fillId="0" borderId="0" xfId="0" applyNumberFormat="1" applyFont="1" applyFill="1" applyBorder="1" applyAlignment="1" applyProtection="1">
      <alignment horizontal="center" vertical="center"/>
      <protection locked="0"/>
    </xf>
    <xf numFmtId="0" fontId="46" fillId="0" borderId="0" xfId="0" applyNumberFormat="1" applyFont="1" applyFill="1" applyBorder="1" applyProtection="1">
      <protection locked="0"/>
    </xf>
    <xf numFmtId="0" fontId="47" fillId="5" borderId="53" xfId="0" applyNumberFormat="1" applyFont="1" applyFill="1" applyBorder="1" applyAlignment="1" applyProtection="1">
      <alignment horizontal="left" vertical="center"/>
    </xf>
    <xf numFmtId="0" fontId="27" fillId="5" borderId="53" xfId="0" applyNumberFormat="1" applyFont="1" applyFill="1" applyBorder="1" applyAlignment="1" applyProtection="1">
      <alignment horizontal="left" vertical="center" wrapText="1"/>
      <protection locked="0"/>
    </xf>
    <xf numFmtId="0" fontId="28" fillId="0" borderId="54" xfId="0" applyNumberFormat="1" applyFont="1" applyFill="1" applyBorder="1" applyAlignment="1" applyProtection="1">
      <alignment horizontal="left"/>
      <protection locked="0"/>
    </xf>
    <xf numFmtId="0" fontId="30" fillId="0" borderId="0" xfId="0" applyNumberFormat="1" applyFont="1" applyFill="1" applyBorder="1" applyAlignment="1" applyProtection="1">
      <alignment horizontal="center" vertical="center"/>
      <protection locked="0"/>
    </xf>
    <xf numFmtId="0" fontId="40" fillId="0" borderId="0" xfId="0" applyNumberFormat="1" applyFont="1" applyFill="1" applyBorder="1" applyProtection="1">
      <protection locked="0"/>
    </xf>
    <xf numFmtId="0" fontId="24"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31" fillId="5" borderId="77" xfId="0" applyNumberFormat="1" applyFont="1" applyFill="1" applyBorder="1" applyAlignment="1" applyProtection="1">
      <alignment horizontal="left" vertical="center"/>
    </xf>
    <xf numFmtId="0" fontId="26" fillId="0" borderId="78" xfId="0" applyNumberFormat="1" applyFont="1" applyFill="1" applyBorder="1" applyProtection="1"/>
    <xf numFmtId="0" fontId="26" fillId="0" borderId="79" xfId="0" applyNumberFormat="1" applyFont="1" applyFill="1" applyBorder="1" applyProtection="1"/>
    <xf numFmtId="0" fontId="9" fillId="0" borderId="0" xfId="0" applyNumberFormat="1" applyFont="1" applyFill="1" applyBorder="1" applyAlignment="1" applyProtection="1">
      <alignment horizontal="center" vertical="center"/>
    </xf>
    <xf numFmtId="49" fontId="31" fillId="5" borderId="70" xfId="0" applyNumberFormat="1" applyFont="1" applyFill="1" applyBorder="1" applyAlignment="1" applyProtection="1">
      <alignment horizontal="left" vertical="center" wrapText="1"/>
    </xf>
    <xf numFmtId="0" fontId="26" fillId="0" borderId="71" xfId="0" applyNumberFormat="1" applyFont="1" applyFill="1" applyBorder="1" applyProtection="1"/>
    <xf numFmtId="0" fontId="26" fillId="0" borderId="72" xfId="0" applyNumberFormat="1" applyFont="1" applyFill="1" applyBorder="1" applyProtection="1"/>
    <xf numFmtId="0" fontId="1" fillId="0" borderId="66" xfId="0" applyNumberFormat="1" applyFont="1" applyFill="1" applyBorder="1" applyAlignment="1" applyProtection="1">
      <alignment vertical="center" wrapText="1"/>
      <protection locked="0"/>
    </xf>
    <xf numFmtId="0" fontId="8" fillId="0" borderId="14" xfId="0" applyNumberFormat="1" applyFont="1" applyFill="1" applyBorder="1" applyProtection="1"/>
    <xf numFmtId="0" fontId="1" fillId="0" borderId="66" xfId="5" applyNumberFormat="1" applyFont="1" applyFill="1" applyBorder="1" applyAlignment="1" applyProtection="1">
      <alignment vertical="center" wrapText="1"/>
    </xf>
    <xf numFmtId="0" fontId="26" fillId="0" borderId="14" xfId="5" applyNumberFormat="1" applyFont="1" applyFill="1" applyBorder="1" applyProtection="1"/>
    <xf numFmtId="0" fontId="21" fillId="0" borderId="66" xfId="5" applyNumberFormat="1" applyFont="1" applyFill="1" applyBorder="1" applyAlignment="1" applyProtection="1">
      <alignment vertical="center" wrapText="1"/>
    </xf>
    <xf numFmtId="0" fontId="1" fillId="0" borderId="66" xfId="0" applyNumberFormat="1" applyFont="1" applyFill="1" applyBorder="1" applyAlignment="1" applyProtection="1">
      <alignment vertical="center" wrapText="1"/>
    </xf>
    <xf numFmtId="0" fontId="21" fillId="0" borderId="66" xfId="0" applyNumberFormat="1" applyFont="1" applyFill="1" applyBorder="1" applyAlignment="1" applyProtection="1">
      <alignment vertical="center" wrapText="1"/>
    </xf>
    <xf numFmtId="0" fontId="22" fillId="0" borderId="86" xfId="7" applyNumberFormat="1" applyFont="1" applyFill="1" applyBorder="1" applyAlignment="1" applyProtection="1">
      <alignment vertical="center" wrapText="1"/>
      <protection hidden="1"/>
    </xf>
    <xf numFmtId="0" fontId="9" fillId="0" borderId="85" xfId="0" applyNumberFormat="1" applyFont="1" applyFill="1" applyBorder="1" applyAlignment="1" applyProtection="1">
      <alignment horizontal="center" vertical="center"/>
    </xf>
    <xf numFmtId="0" fontId="4" fillId="0" borderId="66" xfId="0" applyNumberFormat="1" applyFont="1" applyFill="1" applyBorder="1" applyAlignment="1" applyProtection="1">
      <alignment vertical="center" wrapText="1"/>
    </xf>
    <xf numFmtId="0" fontId="8" fillId="0" borderId="12" xfId="0" applyNumberFormat="1" applyFont="1" applyFill="1" applyBorder="1" applyProtection="1"/>
    <xf numFmtId="0" fontId="5" fillId="5" borderId="66" xfId="0" applyNumberFormat="1" applyFont="1" applyFill="1" applyBorder="1" applyAlignment="1" applyProtection="1">
      <alignment horizontal="center" vertical="center"/>
    </xf>
  </cellXfs>
  <cellStyles count="8">
    <cellStyle name="Hyperlink 2" xfId="2"/>
    <cellStyle name="Hyperlink 3" xfId="3"/>
    <cellStyle name="Normal 2" xfId="4"/>
    <cellStyle name="Normal 3" xfId="5"/>
    <cellStyle name="Normal_Sheet1" xfId="6"/>
    <cellStyle name="Normalno" xfId="0" builtinId="0"/>
    <cellStyle name="Obično_GFI-POD ver. 1.0.5" xfId="7"/>
    <cellStyle name="Zarez" xfId="1" builtinId="3"/>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1510985638</v>
      </c>
      <c r="D2" s="6">
        <f>'PR-RAS'!E6</f>
        <v>1671570266.1999998</v>
      </c>
      <c r="E2" s="6">
        <v>0</v>
      </c>
      <c r="F2" s="6">
        <v>0</v>
      </c>
      <c r="G2" s="7">
        <f t="shared" ref="G2:G264" si="0">(B2/1000)*(C2*1+D2*2)</f>
        <v>4854126.1704000002</v>
      </c>
      <c r="H2" s="7">
        <f t="shared" ref="H2:H264" si="1">ABS(C2-ROUND(C2,0))+ABS(D2-ROUND(D2,0))</f>
        <v>0.19999980926513672</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104143832</v>
      </c>
      <c r="D3" s="1">
        <f>'PR-RAS'!E7</f>
        <v>130139373.82999998</v>
      </c>
      <c r="E3" s="1">
        <v>0</v>
      </c>
      <c r="F3" s="1">
        <v>0</v>
      </c>
      <c r="G3" s="2">
        <f t="shared" si="0"/>
        <v>728845.15931999998</v>
      </c>
      <c r="H3" s="2">
        <f t="shared" si="1"/>
        <v>0.17000001668930054</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93844178</v>
      </c>
      <c r="D4" s="1">
        <f>'PR-RAS'!E8</f>
        <v>119491368.64999998</v>
      </c>
      <c r="E4" s="1">
        <v>0</v>
      </c>
      <c r="F4" s="1">
        <v>0</v>
      </c>
      <c r="G4" s="2">
        <f t="shared" si="0"/>
        <v>998480.74589999986</v>
      </c>
      <c r="H4" s="2">
        <f t="shared" si="1"/>
        <v>0.35000002384185791</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84291234</v>
      </c>
      <c r="D5" s="1">
        <f>'PR-RAS'!E9</f>
        <v>104708275.28</v>
      </c>
      <c r="E5" s="1">
        <v>0</v>
      </c>
      <c r="F5" s="1">
        <v>0</v>
      </c>
      <c r="G5" s="2">
        <f t="shared" si="0"/>
        <v>1174831.13824</v>
      </c>
      <c r="H5" s="2">
        <f t="shared" si="1"/>
        <v>0.2800000011920929</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9154278</v>
      </c>
      <c r="D6" s="1">
        <f>'PR-RAS'!E10</f>
        <v>9764879.5199999996</v>
      </c>
      <c r="E6" s="1">
        <v>0</v>
      </c>
      <c r="F6" s="1">
        <v>0</v>
      </c>
      <c r="G6" s="2">
        <f t="shared" si="0"/>
        <v>143420.18520000001</v>
      </c>
      <c r="H6" s="2">
        <f t="shared" si="1"/>
        <v>0.48000000044703484</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2980016</v>
      </c>
      <c r="D7" s="1">
        <f>'PR-RAS'!E11</f>
        <v>3149629.63</v>
      </c>
      <c r="E7" s="1">
        <v>0</v>
      </c>
      <c r="F7" s="1">
        <v>0</v>
      </c>
      <c r="G7" s="2">
        <f t="shared" si="0"/>
        <v>55675.651559999998</v>
      </c>
      <c r="H7" s="2">
        <f t="shared" si="1"/>
        <v>0.37000000011175871</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8755223</v>
      </c>
      <c r="D8" s="1">
        <f>'PR-RAS'!E12</f>
        <v>13421385.609999999</v>
      </c>
      <c r="E8" s="1">
        <v>0</v>
      </c>
      <c r="F8" s="1">
        <v>0</v>
      </c>
      <c r="G8" s="2">
        <f t="shared" si="0"/>
        <v>249185.95954000001</v>
      </c>
      <c r="H8" s="2">
        <f t="shared" si="1"/>
        <v>0.39000000059604645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4732952</v>
      </c>
      <c r="D9" s="1">
        <f>'PR-RAS'!E13</f>
        <v>4717417</v>
      </c>
      <c r="E9" s="1">
        <v>0</v>
      </c>
      <c r="F9" s="1">
        <v>0</v>
      </c>
      <c r="G9" s="2">
        <f t="shared" si="0"/>
        <v>113342.288</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418895</v>
      </c>
      <c r="D10" s="1">
        <f>'PR-RAS'!E14</f>
        <v>214876.79</v>
      </c>
      <c r="E10" s="1">
        <v>0</v>
      </c>
      <c r="F10" s="1">
        <v>0</v>
      </c>
      <c r="G10" s="2">
        <f t="shared" si="0"/>
        <v>7637.8372200000003</v>
      </c>
      <c r="H10" s="2">
        <f t="shared" si="1"/>
        <v>0.20999999999185093</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16488420</v>
      </c>
      <c r="D11" s="1">
        <f>'PR-RAS'!E15</f>
        <v>16485095.18</v>
      </c>
      <c r="E11" s="1">
        <v>0</v>
      </c>
      <c r="F11" s="1">
        <v>0</v>
      </c>
      <c r="G11" s="2">
        <f t="shared" si="0"/>
        <v>494586.10360000003</v>
      </c>
      <c r="H11" s="2">
        <f t="shared" si="1"/>
        <v>0.17999999970197678</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244112</v>
      </c>
      <c r="D19" s="1">
        <f>'PR-RAS'!E23</f>
        <v>241222.7</v>
      </c>
      <c r="E19" s="1">
        <v>0</v>
      </c>
      <c r="F19" s="1">
        <v>0</v>
      </c>
      <c r="G19" s="2">
        <f t="shared" si="0"/>
        <v>13078.0332</v>
      </c>
      <c r="H19" s="2">
        <f t="shared" si="1"/>
        <v>0.29999999998835847</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244112</v>
      </c>
      <c r="D21" s="1">
        <f>'PR-RAS'!E25</f>
        <v>241222.7</v>
      </c>
      <c r="E21" s="1">
        <v>0</v>
      </c>
      <c r="F21" s="1">
        <v>0</v>
      </c>
      <c r="G21" s="2">
        <f t="shared" si="0"/>
        <v>14531.148000000001</v>
      </c>
      <c r="H21" s="2">
        <f t="shared" si="1"/>
        <v>0.29999999998835847</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10055542</v>
      </c>
      <c r="D25" s="1">
        <f>'PR-RAS'!E29</f>
        <v>10406782.48</v>
      </c>
      <c r="E25" s="1">
        <v>0</v>
      </c>
      <c r="F25" s="1">
        <v>0</v>
      </c>
      <c r="G25" s="2">
        <f t="shared" si="0"/>
        <v>740858.56703999999</v>
      </c>
      <c r="H25" s="2">
        <f t="shared" si="1"/>
        <v>0.48000000044703484</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10020242</v>
      </c>
      <c r="D29" s="1">
        <f>'PR-RAS'!E33</f>
        <v>10290582.48</v>
      </c>
      <c r="E29" s="1">
        <v>0</v>
      </c>
      <c r="F29" s="1">
        <v>0</v>
      </c>
      <c r="G29" s="2">
        <f t="shared" si="0"/>
        <v>856839.39488000004</v>
      </c>
      <c r="H29" s="2">
        <f t="shared" si="1"/>
        <v>0.48000000044703484</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35300</v>
      </c>
      <c r="D31" s="1">
        <f>'PR-RAS'!E35</f>
        <v>116200</v>
      </c>
      <c r="E31" s="1">
        <v>0</v>
      </c>
      <c r="F31" s="1">
        <v>0</v>
      </c>
      <c r="G31" s="2">
        <f t="shared" si="0"/>
        <v>8031</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762389374</v>
      </c>
      <c r="D46" s="1">
        <f>'PR-RAS'!E50</f>
        <v>842791322.89999986</v>
      </c>
      <c r="E46" s="1">
        <v>0</v>
      </c>
      <c r="F46" s="1">
        <v>0</v>
      </c>
      <c r="G46" s="2">
        <f t="shared" si="0"/>
        <v>110158740.89099999</v>
      </c>
      <c r="H46" s="2">
        <f t="shared" si="1"/>
        <v>0.10000014305114746</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124241</v>
      </c>
      <c r="D47" s="1">
        <f>'PR-RAS'!E51</f>
        <v>171523.49</v>
      </c>
      <c r="E47" s="1">
        <v>0</v>
      </c>
      <c r="F47" s="1">
        <v>0</v>
      </c>
      <c r="G47" s="2">
        <f t="shared" si="0"/>
        <v>21495.247079999997</v>
      </c>
      <c r="H47" s="2">
        <f t="shared" si="1"/>
        <v>0.48999999999068677</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103866</v>
      </c>
      <c r="D48" s="1">
        <f>'PR-RAS'!E52</f>
        <v>171523.49</v>
      </c>
      <c r="E48" s="1">
        <v>0</v>
      </c>
      <c r="F48" s="1">
        <v>0</v>
      </c>
      <c r="G48" s="2">
        <f t="shared" si="0"/>
        <v>21004.910059999998</v>
      </c>
      <c r="H48" s="2">
        <f t="shared" si="1"/>
        <v>0.48999999999068677</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20375</v>
      </c>
      <c r="D49" s="1">
        <f>'PR-RAS'!E53</f>
        <v>0</v>
      </c>
      <c r="E49" s="1">
        <v>0</v>
      </c>
      <c r="F49" s="1">
        <v>0</v>
      </c>
      <c r="G49" s="2">
        <f t="shared" si="0"/>
        <v>978</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1530324</v>
      </c>
      <c r="D50" s="1">
        <f>'PR-RAS'!E54</f>
        <v>2964739.2</v>
      </c>
      <c r="E50" s="1">
        <v>0</v>
      </c>
      <c r="F50" s="1">
        <v>0</v>
      </c>
      <c r="G50" s="2">
        <f t="shared" si="0"/>
        <v>365530.31760000001</v>
      </c>
      <c r="H50" s="2">
        <f t="shared" si="1"/>
        <v>0.20000000018626451</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1042828</v>
      </c>
      <c r="D51" s="1">
        <f>'PR-RAS'!E55</f>
        <v>1684650.58</v>
      </c>
      <c r="E51" s="1">
        <v>0</v>
      </c>
      <c r="F51" s="1">
        <v>0</v>
      </c>
      <c r="G51" s="2">
        <f t="shared" si="0"/>
        <v>220606.45800000001</v>
      </c>
      <c r="H51" s="2">
        <f t="shared" si="1"/>
        <v>0.41999999992549419</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133685.19</v>
      </c>
      <c r="E52" s="1">
        <v>0</v>
      </c>
      <c r="F52" s="1">
        <v>0</v>
      </c>
      <c r="G52" s="2">
        <f t="shared" si="0"/>
        <v>13635.889379999999</v>
      </c>
      <c r="H52" s="2">
        <f t="shared" si="1"/>
        <v>0.19000000000232831</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481074</v>
      </c>
      <c r="D53" s="1">
        <f>'PR-RAS'!E57</f>
        <v>1146403.43</v>
      </c>
      <c r="E53" s="1">
        <v>0</v>
      </c>
      <c r="F53" s="1">
        <v>0</v>
      </c>
      <c r="G53" s="2">
        <f t="shared" si="0"/>
        <v>144241.80471999999</v>
      </c>
      <c r="H53" s="2">
        <f t="shared" si="1"/>
        <v>0.42999999993480742</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6422</v>
      </c>
      <c r="D54" s="1">
        <f>'PR-RAS'!E58</f>
        <v>0</v>
      </c>
      <c r="E54" s="1">
        <v>0</v>
      </c>
      <c r="F54" s="1">
        <v>0</v>
      </c>
      <c r="G54" s="2">
        <f t="shared" si="0"/>
        <v>340.36599999999999</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55166557</v>
      </c>
      <c r="D55" s="1">
        <f>'PR-RAS'!E59</f>
        <v>83566364.030000001</v>
      </c>
      <c r="E55" s="1">
        <v>0</v>
      </c>
      <c r="F55" s="1">
        <v>0</v>
      </c>
      <c r="G55" s="2">
        <f t="shared" si="0"/>
        <v>12004161.393239999</v>
      </c>
      <c r="H55" s="2">
        <f t="shared" si="1"/>
        <v>3.0000001192092896E-2</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36564996</v>
      </c>
      <c r="D56" s="1">
        <f>'PR-RAS'!E60</f>
        <v>57021778.43</v>
      </c>
      <c r="E56" s="1">
        <v>0</v>
      </c>
      <c r="F56" s="1">
        <v>0</v>
      </c>
      <c r="G56" s="2">
        <f t="shared" si="0"/>
        <v>8283470.407300001</v>
      </c>
      <c r="H56" s="2">
        <f t="shared" si="1"/>
        <v>0.42999999970197678</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18601561</v>
      </c>
      <c r="D57" s="1">
        <f>'PR-RAS'!E61</f>
        <v>26544585.600000001</v>
      </c>
      <c r="E57" s="1">
        <v>0</v>
      </c>
      <c r="F57" s="1">
        <v>0</v>
      </c>
      <c r="G57" s="2">
        <f t="shared" si="0"/>
        <v>4014681.0032000002</v>
      </c>
      <c r="H57" s="2">
        <f t="shared" si="1"/>
        <v>0.39999999850988388</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12070903</v>
      </c>
      <c r="D58" s="1">
        <f>'PR-RAS'!E62</f>
        <v>3560128.37</v>
      </c>
      <c r="E58" s="1">
        <v>0</v>
      </c>
      <c r="F58" s="1">
        <v>0</v>
      </c>
      <c r="G58" s="2">
        <f t="shared" si="0"/>
        <v>1093896.1051800002</v>
      </c>
      <c r="H58" s="2">
        <f t="shared" si="1"/>
        <v>0.37000000011175871</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12000903</v>
      </c>
      <c r="D59" s="1">
        <f>'PR-RAS'!E63</f>
        <v>3560128.37</v>
      </c>
      <c r="E59" s="1">
        <v>0</v>
      </c>
      <c r="F59" s="1">
        <v>0</v>
      </c>
      <c r="G59" s="2">
        <f t="shared" si="0"/>
        <v>1109027.2649200002</v>
      </c>
      <c r="H59" s="2">
        <f t="shared" si="1"/>
        <v>0.37000000011175871</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70000</v>
      </c>
      <c r="D60" s="1">
        <f>'PR-RAS'!E64</f>
        <v>0</v>
      </c>
      <c r="E60" s="1">
        <v>0</v>
      </c>
      <c r="F60" s="1">
        <v>0</v>
      </c>
      <c r="G60" s="2">
        <f t="shared" si="0"/>
        <v>4130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77996313</v>
      </c>
      <c r="D61" s="1">
        <f>'PR-RAS'!E65</f>
        <v>69217685.480000004</v>
      </c>
      <c r="E61" s="1">
        <v>0</v>
      </c>
      <c r="F61" s="1">
        <v>0</v>
      </c>
      <c r="G61" s="2">
        <f t="shared" si="0"/>
        <v>12985901.037599999</v>
      </c>
      <c r="H61" s="2">
        <f t="shared" si="1"/>
        <v>0.48000000417232513</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40090848</v>
      </c>
      <c r="D62" s="1">
        <f>'PR-RAS'!E66</f>
        <v>42793674.68</v>
      </c>
      <c r="E62" s="1">
        <v>0</v>
      </c>
      <c r="F62" s="1">
        <v>0</v>
      </c>
      <c r="G62" s="2">
        <f t="shared" si="0"/>
        <v>7666370.0389599996</v>
      </c>
      <c r="H62" s="2">
        <f t="shared" si="1"/>
        <v>0.32000000029802322</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37905465</v>
      </c>
      <c r="D63" s="1">
        <f>'PR-RAS'!E67</f>
        <v>26424010.800000001</v>
      </c>
      <c r="E63" s="1">
        <v>0</v>
      </c>
      <c r="F63" s="1">
        <v>0</v>
      </c>
      <c r="G63" s="2">
        <f t="shared" si="0"/>
        <v>5626716.1691999994</v>
      </c>
      <c r="H63" s="2">
        <f t="shared" si="1"/>
        <v>0.19999999925494194</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516124961</v>
      </c>
      <c r="D64" s="1">
        <f>'PR-RAS'!E68</f>
        <v>575153122.52999997</v>
      </c>
      <c r="E64" s="1">
        <v>0</v>
      </c>
      <c r="F64" s="1">
        <v>0</v>
      </c>
      <c r="G64" s="2">
        <f t="shared" si="0"/>
        <v>104985165.98177999</v>
      </c>
      <c r="H64" s="2">
        <f t="shared" si="1"/>
        <v>0.47000002861022949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482575730</v>
      </c>
      <c r="D65" s="1">
        <f>'PR-RAS'!E69</f>
        <v>544561751.13</v>
      </c>
      <c r="E65" s="1">
        <v>0</v>
      </c>
      <c r="F65" s="1">
        <v>0</v>
      </c>
      <c r="G65" s="2">
        <f t="shared" si="0"/>
        <v>100588750.86464</v>
      </c>
      <c r="H65" s="2">
        <f t="shared" si="1"/>
        <v>0.12999999523162842</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33549231</v>
      </c>
      <c r="D66" s="1">
        <f>'PR-RAS'!E70</f>
        <v>30591371.399999999</v>
      </c>
      <c r="E66" s="1">
        <v>0</v>
      </c>
      <c r="F66" s="1">
        <v>0</v>
      </c>
      <c r="G66" s="2">
        <f t="shared" si="0"/>
        <v>6157578.2970000003</v>
      </c>
      <c r="H66" s="2">
        <f t="shared" si="1"/>
        <v>0.39999999850988388</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99376075</v>
      </c>
      <c r="D70" s="1">
        <f>'PR-RAS'!E74</f>
        <v>108157759.80000001</v>
      </c>
      <c r="E70" s="1">
        <v>0</v>
      </c>
      <c r="F70" s="1">
        <v>0</v>
      </c>
      <c r="G70" s="2">
        <f t="shared" si="0"/>
        <v>21782720.027400002</v>
      </c>
      <c r="H70" s="2">
        <f t="shared" si="1"/>
        <v>0.19999998807907104</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31798452</v>
      </c>
      <c r="D71" s="1">
        <f>'PR-RAS'!E75</f>
        <v>43058512.490000002</v>
      </c>
      <c r="E71" s="1">
        <v>0</v>
      </c>
      <c r="F71" s="1">
        <v>0</v>
      </c>
      <c r="G71" s="2">
        <f t="shared" si="0"/>
        <v>8254083.3886000011</v>
      </c>
      <c r="H71" s="2">
        <f t="shared" si="1"/>
        <v>0.49000000208616257</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67577623</v>
      </c>
      <c r="D72" s="1">
        <f>'PR-RAS'!E76</f>
        <v>65099247.310000002</v>
      </c>
      <c r="E72" s="1">
        <v>0</v>
      </c>
      <c r="F72" s="1">
        <v>0</v>
      </c>
      <c r="G72" s="2">
        <f t="shared" si="0"/>
        <v>14042104.351019999</v>
      </c>
      <c r="H72" s="2">
        <f t="shared" si="1"/>
        <v>0.31000000238418579</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7425107</v>
      </c>
      <c r="D78" s="1">
        <f>'PR-RAS'!E82</f>
        <v>5192965.68</v>
      </c>
      <c r="E78" s="1">
        <v>0</v>
      </c>
      <c r="F78" s="1">
        <v>0</v>
      </c>
      <c r="G78" s="2">
        <f t="shared" si="0"/>
        <v>1371449.9537199999</v>
      </c>
      <c r="H78" s="2">
        <f t="shared" si="1"/>
        <v>0.32000000029802322</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5906454</v>
      </c>
      <c r="D79" s="1">
        <f>'PR-RAS'!E83</f>
        <v>3397662.54</v>
      </c>
      <c r="E79" s="1">
        <v>0</v>
      </c>
      <c r="F79" s="1">
        <v>0</v>
      </c>
      <c r="G79" s="2">
        <f t="shared" si="0"/>
        <v>990738.76824</v>
      </c>
      <c r="H79" s="2">
        <f t="shared" si="1"/>
        <v>0.4599999999627471</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1446305</v>
      </c>
      <c r="D81" s="1">
        <f>'PR-RAS'!E85</f>
        <v>1841564.89</v>
      </c>
      <c r="E81" s="1">
        <v>0</v>
      </c>
      <c r="F81" s="1">
        <v>0</v>
      </c>
      <c r="G81" s="2">
        <f t="shared" si="0"/>
        <v>410354.78239999997</v>
      </c>
      <c r="H81" s="2">
        <f t="shared" si="1"/>
        <v>0.11000000010244548</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45233</v>
      </c>
      <c r="D82" s="1">
        <f>'PR-RAS'!E86</f>
        <v>45930.83</v>
      </c>
      <c r="E82" s="1">
        <v>0</v>
      </c>
      <c r="F82" s="1">
        <v>0</v>
      </c>
      <c r="G82" s="2">
        <f t="shared" si="0"/>
        <v>11104.667460000001</v>
      </c>
      <c r="H82" s="2">
        <f t="shared" si="1"/>
        <v>0.16999999999825377</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237</v>
      </c>
      <c r="D83" s="1">
        <f>'PR-RAS'!E87</f>
        <v>1624.85</v>
      </c>
      <c r="E83" s="1">
        <v>0</v>
      </c>
      <c r="F83" s="1">
        <v>0</v>
      </c>
      <c r="G83" s="2">
        <f t="shared" si="0"/>
        <v>285.90940000000001</v>
      </c>
      <c r="H83" s="2">
        <f t="shared" si="1"/>
        <v>0.15000000000009095</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353160</v>
      </c>
      <c r="D84" s="1">
        <f>'PR-RAS'!E88</f>
        <v>417417.3</v>
      </c>
      <c r="E84" s="1">
        <v>0</v>
      </c>
      <c r="F84" s="1">
        <v>0</v>
      </c>
      <c r="G84" s="2">
        <f t="shared" si="0"/>
        <v>98603.551800000016</v>
      </c>
      <c r="H84" s="2">
        <f t="shared" si="1"/>
        <v>0.29999999998835847</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61514</v>
      </c>
      <c r="D85" s="1">
        <f>'PR-RAS'!E89</f>
        <v>0</v>
      </c>
      <c r="E85" s="1">
        <v>0</v>
      </c>
      <c r="F85" s="1">
        <v>0</v>
      </c>
      <c r="G85" s="2">
        <f t="shared" si="0"/>
        <v>5167.1760000000004</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4000005</v>
      </c>
      <c r="D86" s="1">
        <f>'PR-RAS'!E90</f>
        <v>1091124.67</v>
      </c>
      <c r="E86" s="1">
        <v>0</v>
      </c>
      <c r="F86" s="1">
        <v>0</v>
      </c>
      <c r="G86" s="2">
        <f t="shared" si="0"/>
        <v>525491.6189</v>
      </c>
      <c r="H86" s="2">
        <f t="shared" si="1"/>
        <v>0.33000000007450581</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1500058</v>
      </c>
      <c r="D87" s="1">
        <f>'PR-RAS'!E91</f>
        <v>1779329.54</v>
      </c>
      <c r="E87" s="1">
        <v>0</v>
      </c>
      <c r="F87" s="1">
        <v>0</v>
      </c>
      <c r="G87" s="2">
        <f t="shared" si="0"/>
        <v>435049.66887999995</v>
      </c>
      <c r="H87" s="2">
        <f t="shared" si="1"/>
        <v>0.4599999999627471</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835142</v>
      </c>
      <c r="D88" s="1">
        <f>'PR-RAS'!E92</f>
        <v>848065.84</v>
      </c>
      <c r="E88" s="1">
        <v>0</v>
      </c>
      <c r="F88" s="1">
        <v>0</v>
      </c>
      <c r="G88" s="2">
        <f t="shared" si="0"/>
        <v>220220.81015999996</v>
      </c>
      <c r="H88" s="2">
        <f t="shared" si="1"/>
        <v>0.16000000003259629</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224628</v>
      </c>
      <c r="D89" s="1">
        <f>'PR-RAS'!E93</f>
        <v>156980.35999999999</v>
      </c>
      <c r="E89" s="1">
        <v>0</v>
      </c>
      <c r="F89" s="1">
        <v>0</v>
      </c>
      <c r="G89" s="2">
        <f t="shared" si="0"/>
        <v>47395.807359999992</v>
      </c>
      <c r="H89" s="2">
        <f t="shared" si="1"/>
        <v>0.35999999998603016</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432388</v>
      </c>
      <c r="D90" s="1">
        <f>'PR-RAS'!E94</f>
        <v>774283.34</v>
      </c>
      <c r="E90" s="1">
        <v>0</v>
      </c>
      <c r="F90" s="1">
        <v>0</v>
      </c>
      <c r="G90" s="2">
        <f t="shared" si="0"/>
        <v>176304.96651999999</v>
      </c>
      <c r="H90" s="2">
        <f t="shared" si="1"/>
        <v>0.33999999996740371</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7900</v>
      </c>
      <c r="D93" s="1">
        <f>'PR-RAS'!E97</f>
        <v>0</v>
      </c>
      <c r="E93" s="1">
        <v>0</v>
      </c>
      <c r="F93" s="1">
        <v>0</v>
      </c>
      <c r="G93" s="2">
        <f t="shared" si="0"/>
        <v>726.8</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18595</v>
      </c>
      <c r="D94" s="1">
        <f>'PR-RAS'!E98</f>
        <v>15973.6</v>
      </c>
      <c r="E94" s="1">
        <v>0</v>
      </c>
      <c r="F94" s="1">
        <v>0</v>
      </c>
      <c r="G94" s="2">
        <f t="shared" si="0"/>
        <v>4700.4245999999994</v>
      </c>
      <c r="H94" s="2">
        <f t="shared" si="1"/>
        <v>0.3999999999996362</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18595</v>
      </c>
      <c r="D96" s="1">
        <f>'PR-RAS'!E100</f>
        <v>13417.43</v>
      </c>
      <c r="E96" s="1">
        <v>0</v>
      </c>
      <c r="F96" s="1">
        <v>0</v>
      </c>
      <c r="G96" s="2">
        <f t="shared" si="0"/>
        <v>4315.8366999999998</v>
      </c>
      <c r="H96" s="2">
        <f t="shared" si="1"/>
        <v>0.43000000000029104</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2556.17</v>
      </c>
      <c r="E100" s="1">
        <v>0</v>
      </c>
      <c r="F100" s="1">
        <v>0</v>
      </c>
      <c r="G100" s="2">
        <f t="shared" si="0"/>
        <v>506.12166000000002</v>
      </c>
      <c r="H100" s="2">
        <f t="shared" si="1"/>
        <v>0.17000000000007276</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73391484</v>
      </c>
      <c r="D102" s="1">
        <f>'PR-RAS'!E106</f>
        <v>87969342.060000002</v>
      </c>
      <c r="E102" s="1">
        <v>0</v>
      </c>
      <c r="F102" s="1">
        <v>0</v>
      </c>
      <c r="G102" s="2">
        <f t="shared" si="0"/>
        <v>25182346.980120003</v>
      </c>
      <c r="H102" s="2">
        <f t="shared" si="1"/>
        <v>6.0000002384185791E-2</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2839836</v>
      </c>
      <c r="D103" s="1">
        <f>'PR-RAS'!E107</f>
        <v>2402480.83</v>
      </c>
      <c r="E103" s="1">
        <v>0</v>
      </c>
      <c r="F103" s="1">
        <v>0</v>
      </c>
      <c r="G103" s="2">
        <f t="shared" si="0"/>
        <v>779769.36131999991</v>
      </c>
      <c r="H103" s="2">
        <f t="shared" si="1"/>
        <v>0.16999999992549419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2182028</v>
      </c>
      <c r="D105" s="1">
        <f>'PR-RAS'!E109</f>
        <v>2000113.37</v>
      </c>
      <c r="E105" s="1">
        <v>0</v>
      </c>
      <c r="F105" s="1">
        <v>0</v>
      </c>
      <c r="G105" s="2">
        <f t="shared" si="0"/>
        <v>642954.49295999995</v>
      </c>
      <c r="H105" s="2">
        <f t="shared" si="1"/>
        <v>0.37000000011175871</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657808</v>
      </c>
      <c r="D106" s="1">
        <f>'PR-RAS'!E110</f>
        <v>402367.46</v>
      </c>
      <c r="E106" s="1">
        <v>0</v>
      </c>
      <c r="F106" s="1">
        <v>0</v>
      </c>
      <c r="G106" s="2">
        <f t="shared" si="0"/>
        <v>153567.00659999999</v>
      </c>
      <c r="H106" s="2">
        <f t="shared" si="1"/>
        <v>0.46000000002095476</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70551648</v>
      </c>
      <c r="D108" s="1">
        <f>'PR-RAS'!E112</f>
        <v>85566861.230000004</v>
      </c>
      <c r="E108" s="1">
        <v>0</v>
      </c>
      <c r="F108" s="1">
        <v>0</v>
      </c>
      <c r="G108" s="2">
        <f t="shared" si="0"/>
        <v>25860334.639219999</v>
      </c>
      <c r="H108" s="2">
        <f t="shared" si="1"/>
        <v>0.23000000417232513</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70521159</v>
      </c>
      <c r="D113" s="1">
        <f>'PR-RAS'!E117</f>
        <v>85566861.230000004</v>
      </c>
      <c r="E113" s="1">
        <v>0</v>
      </c>
      <c r="F113" s="1">
        <v>0</v>
      </c>
      <c r="G113" s="2">
        <f t="shared" si="0"/>
        <v>27065346.723520003</v>
      </c>
      <c r="H113" s="2">
        <f t="shared" si="1"/>
        <v>0.23000000417232513</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30489</v>
      </c>
      <c r="D115" s="1">
        <f>'PR-RAS'!E119</f>
        <v>0</v>
      </c>
      <c r="E115" s="1">
        <v>0</v>
      </c>
      <c r="F115" s="1">
        <v>0</v>
      </c>
      <c r="G115" s="2">
        <f t="shared" si="0"/>
        <v>3475.7460000000001</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61193619</v>
      </c>
      <c r="D120" s="1">
        <f>'PR-RAS'!E124</f>
        <v>65785483.760000005</v>
      </c>
      <c r="E120" s="1">
        <v>0</v>
      </c>
      <c r="F120" s="1">
        <v>0</v>
      </c>
      <c r="G120" s="2">
        <f t="shared" si="0"/>
        <v>22938985.795880001</v>
      </c>
      <c r="H120" s="2">
        <f t="shared" si="1"/>
        <v>0.23999999463558197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56415589</v>
      </c>
      <c r="D121" s="1">
        <f>'PR-RAS'!E125</f>
        <v>63625085.510000005</v>
      </c>
      <c r="E121" s="1">
        <v>0</v>
      </c>
      <c r="F121" s="1">
        <v>0</v>
      </c>
      <c r="G121" s="2">
        <f t="shared" si="0"/>
        <v>22039891.202399999</v>
      </c>
      <c r="H121" s="2">
        <f t="shared" si="1"/>
        <v>0.48999999463558197</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7255028</v>
      </c>
      <c r="D122" s="1">
        <f>'PR-RAS'!E126</f>
        <v>9104710.4900000002</v>
      </c>
      <c r="E122" s="1">
        <v>0</v>
      </c>
      <c r="F122" s="1">
        <v>0</v>
      </c>
      <c r="G122" s="2">
        <f t="shared" si="0"/>
        <v>3081198.3265800001</v>
      </c>
      <c r="H122" s="2">
        <f t="shared" si="1"/>
        <v>0.49000000022351742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49160561</v>
      </c>
      <c r="D123" s="1">
        <f>'PR-RAS'!E127</f>
        <v>54520375.020000003</v>
      </c>
      <c r="E123" s="1">
        <v>0</v>
      </c>
      <c r="F123" s="1">
        <v>0</v>
      </c>
      <c r="G123" s="2">
        <f t="shared" si="0"/>
        <v>19300559.946880002</v>
      </c>
      <c r="H123" s="2">
        <f t="shared" si="1"/>
        <v>2.0000003278255463E-2</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4778030</v>
      </c>
      <c r="D124" s="1">
        <f>'PR-RAS'!E128</f>
        <v>2160398.25</v>
      </c>
      <c r="E124" s="1">
        <v>0</v>
      </c>
      <c r="F124" s="1">
        <v>0</v>
      </c>
      <c r="G124" s="2">
        <f t="shared" si="0"/>
        <v>1119155.6595000001</v>
      </c>
      <c r="H124" s="2">
        <f t="shared" si="1"/>
        <v>0.25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1460506</v>
      </c>
      <c r="D125" s="1">
        <f>'PR-RAS'!E129</f>
        <v>1207841.25</v>
      </c>
      <c r="E125" s="1">
        <v>0</v>
      </c>
      <c r="F125" s="1">
        <v>0</v>
      </c>
      <c r="G125" s="2">
        <f t="shared" si="0"/>
        <v>480647.37400000001</v>
      </c>
      <c r="H125" s="2">
        <f t="shared" si="1"/>
        <v>0.25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3317524</v>
      </c>
      <c r="D126" s="1">
        <f>'PR-RAS'!E130</f>
        <v>952557</v>
      </c>
      <c r="E126" s="1">
        <v>0</v>
      </c>
      <c r="F126" s="1">
        <v>0</v>
      </c>
      <c r="G126" s="2">
        <f t="shared" si="0"/>
        <v>652829.75</v>
      </c>
      <c r="H126" s="2">
        <f t="shared" si="1"/>
        <v>0</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500597174</v>
      </c>
      <c r="D129" s="1">
        <f>'PR-RAS'!E133</f>
        <v>538232218.00999999</v>
      </c>
      <c r="E129" s="1">
        <v>0</v>
      </c>
      <c r="F129" s="1">
        <v>0</v>
      </c>
      <c r="G129" s="2">
        <f t="shared" si="0"/>
        <v>201863886.08256</v>
      </c>
      <c r="H129" s="2">
        <f t="shared" si="1"/>
        <v>9.9999904632568359E-3</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500597174</v>
      </c>
      <c r="D134" s="1">
        <f>'PR-RAS'!E138</f>
        <v>538232218.00999999</v>
      </c>
      <c r="E134" s="1">
        <v>0</v>
      </c>
      <c r="F134" s="1">
        <v>0</v>
      </c>
      <c r="G134" s="2">
        <f t="shared" si="0"/>
        <v>209749194.13266</v>
      </c>
      <c r="H134" s="2">
        <f t="shared" si="1"/>
        <v>9.9999904632568359E-3</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1845048</v>
      </c>
      <c r="D135" s="1">
        <f>'PR-RAS'!E139</f>
        <v>1459559.96</v>
      </c>
      <c r="E135" s="1">
        <v>0</v>
      </c>
      <c r="F135" s="1">
        <v>0</v>
      </c>
      <c r="G135" s="2">
        <f t="shared" si="0"/>
        <v>638398.50128000008</v>
      </c>
      <c r="H135" s="2">
        <f t="shared" si="1"/>
        <v>4.0000000037252903E-2</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3089.58</v>
      </c>
      <c r="E136" s="1">
        <v>0</v>
      </c>
      <c r="F136" s="1">
        <v>0</v>
      </c>
      <c r="G136" s="2">
        <f t="shared" si="0"/>
        <v>834.1866</v>
      </c>
      <c r="H136" s="2">
        <f t="shared" si="1"/>
        <v>0.42000000000007276</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3089.58</v>
      </c>
      <c r="E144" s="1">
        <v>0</v>
      </c>
      <c r="F144" s="1">
        <v>0</v>
      </c>
      <c r="G144" s="2">
        <f t="shared" si="0"/>
        <v>883.61987999999985</v>
      </c>
      <c r="H144" s="2">
        <f t="shared" si="1"/>
        <v>0.42000000000007276</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1845048</v>
      </c>
      <c r="D146" s="1">
        <f>'PR-RAS'!E150</f>
        <v>1456470.38</v>
      </c>
      <c r="E146" s="1">
        <v>0</v>
      </c>
      <c r="F146" s="1">
        <v>0</v>
      </c>
      <c r="G146" s="2">
        <f t="shared" si="0"/>
        <v>689908.37019999989</v>
      </c>
      <c r="H146" s="2">
        <f t="shared" si="1"/>
        <v>0.37999999988824129</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1389675502</v>
      </c>
      <c r="D147" s="1">
        <f>'PR-RAS'!E151</f>
        <v>1508706019.9599998</v>
      </c>
      <c r="E147" s="1">
        <v>0</v>
      </c>
      <c r="F147" s="1">
        <v>0</v>
      </c>
      <c r="G147" s="2">
        <f t="shared" si="0"/>
        <v>643434781.12031996</v>
      </c>
      <c r="H147" s="2">
        <f t="shared" si="1"/>
        <v>4.0000200271606445E-2</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897314690</v>
      </c>
      <c r="D148" s="1">
        <f>'PR-RAS'!E152</f>
        <v>937136327.25999999</v>
      </c>
      <c r="E148" s="1">
        <v>0</v>
      </c>
      <c r="F148" s="1">
        <v>0</v>
      </c>
      <c r="G148" s="2">
        <f t="shared" si="0"/>
        <v>407423339.64444</v>
      </c>
      <c r="H148" s="2">
        <f t="shared" si="1"/>
        <v>0.25999999046325684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749613566</v>
      </c>
      <c r="D149" s="1">
        <f>'PR-RAS'!E153</f>
        <v>781759841.63999999</v>
      </c>
      <c r="E149" s="1">
        <v>0</v>
      </c>
      <c r="F149" s="1">
        <v>0</v>
      </c>
      <c r="G149" s="2">
        <f t="shared" si="0"/>
        <v>342343720.89343995</v>
      </c>
      <c r="H149" s="2">
        <f t="shared" si="1"/>
        <v>0.36000001430511475</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679563072</v>
      </c>
      <c r="D150" s="1">
        <f>'PR-RAS'!E154</f>
        <v>708796389.60000002</v>
      </c>
      <c r="E150" s="1">
        <v>0</v>
      </c>
      <c r="F150" s="1">
        <v>0</v>
      </c>
      <c r="G150" s="2">
        <f t="shared" si="0"/>
        <v>312476221.82880002</v>
      </c>
      <c r="H150" s="2">
        <f t="shared" si="1"/>
        <v>0.39999997615814209</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68082</v>
      </c>
      <c r="D151" s="1">
        <f>'PR-RAS'!E155</f>
        <v>24048.41</v>
      </c>
      <c r="E151" s="1">
        <v>0</v>
      </c>
      <c r="F151" s="1">
        <v>0</v>
      </c>
      <c r="G151" s="2">
        <f t="shared" si="0"/>
        <v>17426.823</v>
      </c>
      <c r="H151" s="2">
        <f t="shared" si="1"/>
        <v>0.40999999999985448</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27600383</v>
      </c>
      <c r="D152" s="1">
        <f>'PR-RAS'!E156</f>
        <v>34797598.060000002</v>
      </c>
      <c r="E152" s="1">
        <v>0</v>
      </c>
      <c r="F152" s="1">
        <v>0</v>
      </c>
      <c r="G152" s="2">
        <f t="shared" si="0"/>
        <v>14676532.44712</v>
      </c>
      <c r="H152" s="2">
        <f t="shared" si="1"/>
        <v>6.0000002384185791E-2</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42382029</v>
      </c>
      <c r="D153" s="1">
        <f>'PR-RAS'!E157</f>
        <v>38141805.57</v>
      </c>
      <c r="E153" s="1">
        <v>0</v>
      </c>
      <c r="F153" s="1">
        <v>0</v>
      </c>
      <c r="G153" s="2">
        <f t="shared" si="0"/>
        <v>18037177.301279999</v>
      </c>
      <c r="H153" s="2">
        <f t="shared" si="1"/>
        <v>0.42999999970197678</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35480370</v>
      </c>
      <c r="D154" s="1">
        <f>'PR-RAS'!E158</f>
        <v>38747390.640000001</v>
      </c>
      <c r="E154" s="1">
        <v>0</v>
      </c>
      <c r="F154" s="1">
        <v>0</v>
      </c>
      <c r="G154" s="2">
        <f t="shared" si="0"/>
        <v>17285198.14584</v>
      </c>
      <c r="H154" s="2">
        <f t="shared" si="1"/>
        <v>0.35999999940395355</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112220754</v>
      </c>
      <c r="D155" s="1">
        <f>'PR-RAS'!E159</f>
        <v>116629094.97999999</v>
      </c>
      <c r="E155" s="1">
        <v>0</v>
      </c>
      <c r="F155" s="1">
        <v>0</v>
      </c>
      <c r="G155" s="2">
        <f t="shared" si="0"/>
        <v>53203757.369839996</v>
      </c>
      <c r="H155" s="2">
        <f t="shared" si="1"/>
        <v>2.000001072883606E-2</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135117</v>
      </c>
      <c r="D156" s="1">
        <f>'PR-RAS'!E160</f>
        <v>25926.27</v>
      </c>
      <c r="E156" s="1">
        <v>0</v>
      </c>
      <c r="F156" s="1">
        <v>0</v>
      </c>
      <c r="G156" s="2">
        <f t="shared" si="0"/>
        <v>28980.278700000003</v>
      </c>
      <c r="H156" s="2">
        <f t="shared" si="1"/>
        <v>0.27000000000043656</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111875525</v>
      </c>
      <c r="D157" s="1">
        <f>'PR-RAS'!E161</f>
        <v>116420702.05</v>
      </c>
      <c r="E157" s="1">
        <v>0</v>
      </c>
      <c r="F157" s="1">
        <v>0</v>
      </c>
      <c r="G157" s="2">
        <f t="shared" si="0"/>
        <v>53775840.939600006</v>
      </c>
      <c r="H157" s="2">
        <f t="shared" si="1"/>
        <v>4.9999997019767761E-2</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210112</v>
      </c>
      <c r="D158" s="1">
        <f>'PR-RAS'!E162</f>
        <v>182466.66</v>
      </c>
      <c r="E158" s="1">
        <v>0</v>
      </c>
      <c r="F158" s="1">
        <v>0</v>
      </c>
      <c r="G158" s="2">
        <f t="shared" si="0"/>
        <v>90282.115240000014</v>
      </c>
      <c r="H158" s="2">
        <f t="shared" si="1"/>
        <v>0.33999999999650754</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432135294</v>
      </c>
      <c r="D159" s="1">
        <f>'PR-RAS'!E163</f>
        <v>482829570.23000002</v>
      </c>
      <c r="E159" s="1">
        <v>0</v>
      </c>
      <c r="F159" s="1">
        <v>0</v>
      </c>
      <c r="G159" s="2">
        <f t="shared" si="0"/>
        <v>220851520.64467999</v>
      </c>
      <c r="H159" s="2">
        <f t="shared" si="1"/>
        <v>0.23000001907348633</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35915097</v>
      </c>
      <c r="D160" s="1">
        <f>'PR-RAS'!E164</f>
        <v>49482185.230000004</v>
      </c>
      <c r="E160" s="1">
        <v>0</v>
      </c>
      <c r="F160" s="1">
        <v>0</v>
      </c>
      <c r="G160" s="2">
        <f t="shared" si="0"/>
        <v>21445835.326140001</v>
      </c>
      <c r="H160" s="2">
        <f t="shared" si="1"/>
        <v>0.23000000417232513</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1922106</v>
      </c>
      <c r="D161" s="1">
        <f>'PR-RAS'!E165</f>
        <v>5788122.25</v>
      </c>
      <c r="E161" s="1">
        <v>0</v>
      </c>
      <c r="F161" s="1">
        <v>0</v>
      </c>
      <c r="G161" s="2">
        <f t="shared" si="0"/>
        <v>2159736.08</v>
      </c>
      <c r="H161" s="2">
        <f t="shared" si="1"/>
        <v>0.25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31417934</v>
      </c>
      <c r="D162" s="1">
        <f>'PR-RAS'!E166</f>
        <v>38383220.350000001</v>
      </c>
      <c r="E162" s="1">
        <v>0</v>
      </c>
      <c r="F162" s="1">
        <v>0</v>
      </c>
      <c r="G162" s="2">
        <f t="shared" si="0"/>
        <v>17417684.326700002</v>
      </c>
      <c r="H162" s="2">
        <f t="shared" si="1"/>
        <v>0.35000000149011612</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2206707</v>
      </c>
      <c r="D163" s="1">
        <f>'PR-RAS'!E167</f>
        <v>4761867.04</v>
      </c>
      <c r="E163" s="1">
        <v>0</v>
      </c>
      <c r="F163" s="1">
        <v>0</v>
      </c>
      <c r="G163" s="2">
        <f t="shared" si="0"/>
        <v>1900331.45496</v>
      </c>
      <c r="H163" s="2">
        <f t="shared" si="1"/>
        <v>4.0000000037252903E-2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368350</v>
      </c>
      <c r="D164" s="1">
        <f>'PR-RAS'!E168</f>
        <v>548975.59</v>
      </c>
      <c r="E164" s="1">
        <v>0</v>
      </c>
      <c r="F164" s="1">
        <v>0</v>
      </c>
      <c r="G164" s="2">
        <f t="shared" si="0"/>
        <v>239007.09234</v>
      </c>
      <c r="H164" s="2">
        <f t="shared" si="1"/>
        <v>0.41000000003259629</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241004965</v>
      </c>
      <c r="D165" s="1">
        <f>'PR-RAS'!E169</f>
        <v>264333889.61000001</v>
      </c>
      <c r="E165" s="1">
        <v>0</v>
      </c>
      <c r="F165" s="1">
        <v>0</v>
      </c>
      <c r="G165" s="2">
        <f t="shared" si="0"/>
        <v>126226330.05208001</v>
      </c>
      <c r="H165" s="2">
        <f t="shared" si="1"/>
        <v>0.38999998569488525</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13964228</v>
      </c>
      <c r="D166" s="1">
        <f>'PR-RAS'!E170</f>
        <v>14443895.01</v>
      </c>
      <c r="E166" s="1">
        <v>0</v>
      </c>
      <c r="F166" s="1">
        <v>0</v>
      </c>
      <c r="G166" s="2">
        <f t="shared" si="0"/>
        <v>7070582.9732999997</v>
      </c>
      <c r="H166" s="2">
        <f t="shared" si="1"/>
        <v>9.9999997764825821E-3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188674987</v>
      </c>
      <c r="D167" s="1">
        <f>'PR-RAS'!E171</f>
        <v>192964113.55000001</v>
      </c>
      <c r="E167" s="1">
        <v>0</v>
      </c>
      <c r="F167" s="1">
        <v>0</v>
      </c>
      <c r="G167" s="2">
        <f t="shared" si="0"/>
        <v>95384133.540600002</v>
      </c>
      <c r="H167" s="2">
        <f t="shared" si="1"/>
        <v>0.44999998807907104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28338688</v>
      </c>
      <c r="D168" s="1">
        <f>'PR-RAS'!E172</f>
        <v>46708316.060000002</v>
      </c>
      <c r="E168" s="1">
        <v>0</v>
      </c>
      <c r="F168" s="1">
        <v>0</v>
      </c>
      <c r="G168" s="2">
        <f t="shared" si="0"/>
        <v>20333138.460040003</v>
      </c>
      <c r="H168" s="2">
        <f t="shared" si="1"/>
        <v>6.0000002384185791E-2</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7167288</v>
      </c>
      <c r="D169" s="1">
        <f>'PR-RAS'!E173</f>
        <v>6237042.71</v>
      </c>
      <c r="E169" s="1">
        <v>0</v>
      </c>
      <c r="F169" s="1">
        <v>0</v>
      </c>
      <c r="G169" s="2">
        <f t="shared" si="0"/>
        <v>3299750.7345600007</v>
      </c>
      <c r="H169" s="2">
        <f t="shared" si="1"/>
        <v>0.2900000000372529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2348289</v>
      </c>
      <c r="D170" s="1">
        <f>'PR-RAS'!E174</f>
        <v>2996686.87</v>
      </c>
      <c r="E170" s="1">
        <v>0</v>
      </c>
      <c r="F170" s="1">
        <v>0</v>
      </c>
      <c r="G170" s="2">
        <f t="shared" si="0"/>
        <v>1409741.00306</v>
      </c>
      <c r="H170" s="2">
        <f t="shared" si="1"/>
        <v>0.12999999988824129</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511485</v>
      </c>
      <c r="D172" s="1">
        <f>'PR-RAS'!E176</f>
        <v>983835.41</v>
      </c>
      <c r="E172" s="1">
        <v>0</v>
      </c>
      <c r="F172" s="1">
        <v>0</v>
      </c>
      <c r="G172" s="2">
        <f t="shared" si="0"/>
        <v>423935.64522000006</v>
      </c>
      <c r="H172" s="2">
        <f t="shared" si="1"/>
        <v>0.41000000003259629</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130202859</v>
      </c>
      <c r="D173" s="1">
        <f>'PR-RAS'!E177</f>
        <v>143328091.14999998</v>
      </c>
      <c r="E173" s="1">
        <v>0</v>
      </c>
      <c r="F173" s="1">
        <v>0</v>
      </c>
      <c r="G173" s="2">
        <f t="shared" si="0"/>
        <v>71699755.10359998</v>
      </c>
      <c r="H173" s="2">
        <f t="shared" si="1"/>
        <v>0.14999997615814209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11800604</v>
      </c>
      <c r="D174" s="1">
        <f>'PR-RAS'!E178</f>
        <v>12699663.23</v>
      </c>
      <c r="E174" s="1">
        <v>0</v>
      </c>
      <c r="F174" s="1">
        <v>0</v>
      </c>
      <c r="G174" s="2">
        <f t="shared" si="0"/>
        <v>6435587.9695799993</v>
      </c>
      <c r="H174" s="2">
        <f t="shared" si="1"/>
        <v>0.23000000044703484</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18465217</v>
      </c>
      <c r="D175" s="1">
        <f>'PR-RAS'!E179</f>
        <v>19041457.809999999</v>
      </c>
      <c r="E175" s="1">
        <v>0</v>
      </c>
      <c r="F175" s="1">
        <v>0</v>
      </c>
      <c r="G175" s="2">
        <f t="shared" si="0"/>
        <v>9839375.0758799985</v>
      </c>
      <c r="H175" s="2">
        <f t="shared" si="1"/>
        <v>0.19000000134110451</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2541594</v>
      </c>
      <c r="D176" s="1">
        <f>'PR-RAS'!E180</f>
        <v>4493397.84</v>
      </c>
      <c r="E176" s="1">
        <v>0</v>
      </c>
      <c r="F176" s="1">
        <v>0</v>
      </c>
      <c r="G176" s="2">
        <f t="shared" si="0"/>
        <v>2017468.1939999999</v>
      </c>
      <c r="H176" s="2">
        <f t="shared" si="1"/>
        <v>0.16000000014901161</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13528564</v>
      </c>
      <c r="D177" s="1">
        <f>'PR-RAS'!E181</f>
        <v>12711293.1</v>
      </c>
      <c r="E177" s="1">
        <v>0</v>
      </c>
      <c r="F177" s="1">
        <v>0</v>
      </c>
      <c r="G177" s="2">
        <f t="shared" si="0"/>
        <v>6855402.4352000002</v>
      </c>
      <c r="H177" s="2">
        <f t="shared" si="1"/>
        <v>9.999999962747097E-2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31470776</v>
      </c>
      <c r="D178" s="1">
        <f>'PR-RAS'!E182</f>
        <v>34904597.18</v>
      </c>
      <c r="E178" s="1">
        <v>0</v>
      </c>
      <c r="F178" s="1">
        <v>0</v>
      </c>
      <c r="G178" s="2">
        <f t="shared" si="0"/>
        <v>17926554.75372</v>
      </c>
      <c r="H178" s="2">
        <f t="shared" si="1"/>
        <v>0.17999999970197678</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18063465</v>
      </c>
      <c r="D179" s="1">
        <f>'PR-RAS'!E183</f>
        <v>14819917.35</v>
      </c>
      <c r="E179" s="1">
        <v>0</v>
      </c>
      <c r="F179" s="1">
        <v>0</v>
      </c>
      <c r="G179" s="2">
        <f t="shared" si="0"/>
        <v>8491187.3465999998</v>
      </c>
      <c r="H179" s="2">
        <f t="shared" si="1"/>
        <v>0.34999999962747097</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19164735</v>
      </c>
      <c r="D180" s="1">
        <f>'PR-RAS'!E184</f>
        <v>22309553.07</v>
      </c>
      <c r="E180" s="1">
        <v>0</v>
      </c>
      <c r="F180" s="1">
        <v>0</v>
      </c>
      <c r="G180" s="2">
        <f t="shared" si="0"/>
        <v>11417307.564059999</v>
      </c>
      <c r="H180" s="2">
        <f t="shared" si="1"/>
        <v>7.0000000298023224E-2</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5575147</v>
      </c>
      <c r="D181" s="1">
        <f>'PR-RAS'!E185</f>
        <v>7134176.5700000003</v>
      </c>
      <c r="E181" s="1">
        <v>0</v>
      </c>
      <c r="F181" s="1">
        <v>0</v>
      </c>
      <c r="G181" s="2">
        <f t="shared" si="0"/>
        <v>3571830.0252</v>
      </c>
      <c r="H181" s="2">
        <f t="shared" si="1"/>
        <v>0.42999999970197678</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9592757</v>
      </c>
      <c r="D182" s="1">
        <f>'PR-RAS'!E186</f>
        <v>15214035</v>
      </c>
      <c r="E182" s="1">
        <v>0</v>
      </c>
      <c r="F182" s="1">
        <v>0</v>
      </c>
      <c r="G182" s="2">
        <f t="shared" si="0"/>
        <v>7243769.6869999999</v>
      </c>
      <c r="H182" s="2">
        <f t="shared" si="1"/>
        <v>0</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1072155</v>
      </c>
      <c r="D183" s="1">
        <f>'PR-RAS'!E187</f>
        <v>2025691.33</v>
      </c>
      <c r="E183" s="1">
        <v>0</v>
      </c>
      <c r="F183" s="1">
        <v>0</v>
      </c>
      <c r="G183" s="2">
        <f t="shared" si="0"/>
        <v>932483.85412000003</v>
      </c>
      <c r="H183" s="2">
        <f t="shared" si="1"/>
        <v>0.33000000007450581</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23940218</v>
      </c>
      <c r="D184" s="1">
        <f>'PR-RAS'!E188</f>
        <v>23659712.91</v>
      </c>
      <c r="E184" s="1">
        <v>0</v>
      </c>
      <c r="F184" s="1">
        <v>0</v>
      </c>
      <c r="G184" s="2">
        <f t="shared" si="0"/>
        <v>13040514.819059998</v>
      </c>
      <c r="H184" s="2">
        <f t="shared" si="1"/>
        <v>8.9999999850988388E-2</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6425645</v>
      </c>
      <c r="D185" s="1">
        <f>'PR-RAS'!E189</f>
        <v>1243921.8899999999</v>
      </c>
      <c r="E185" s="1">
        <v>0</v>
      </c>
      <c r="F185" s="1">
        <v>0</v>
      </c>
      <c r="G185" s="2">
        <f t="shared" si="0"/>
        <v>1640081.9355199998</v>
      </c>
      <c r="H185" s="2">
        <f t="shared" si="1"/>
        <v>0.11000000010244548</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2406084</v>
      </c>
      <c r="D186" s="1">
        <f>'PR-RAS'!E190</f>
        <v>2729482.96</v>
      </c>
      <c r="E186" s="1">
        <v>0</v>
      </c>
      <c r="F186" s="1">
        <v>0</v>
      </c>
      <c r="G186" s="2">
        <f t="shared" si="0"/>
        <v>1455034.2352</v>
      </c>
      <c r="H186" s="2">
        <f t="shared" si="1"/>
        <v>4.0000000037252903E-2</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1010598</v>
      </c>
      <c r="D187" s="1">
        <f>'PR-RAS'!E191</f>
        <v>1258299.8700000001</v>
      </c>
      <c r="E187" s="1">
        <v>0</v>
      </c>
      <c r="F187" s="1">
        <v>0</v>
      </c>
      <c r="G187" s="2">
        <f t="shared" si="0"/>
        <v>656058.77964000008</v>
      </c>
      <c r="H187" s="2">
        <f t="shared" si="1"/>
        <v>0.12999999988824129</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433950</v>
      </c>
      <c r="D188" s="1">
        <f>'PR-RAS'!E192</f>
        <v>518088.27</v>
      </c>
      <c r="E188" s="1">
        <v>0</v>
      </c>
      <c r="F188" s="1">
        <v>0</v>
      </c>
      <c r="G188" s="2">
        <f t="shared" si="0"/>
        <v>274913.66298000002</v>
      </c>
      <c r="H188" s="2">
        <f t="shared" si="1"/>
        <v>0.27000000001862645</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2762979</v>
      </c>
      <c r="D189" s="1">
        <f>'PR-RAS'!E193</f>
        <v>2165073.41</v>
      </c>
      <c r="E189" s="1">
        <v>0</v>
      </c>
      <c r="F189" s="1">
        <v>0</v>
      </c>
      <c r="G189" s="2">
        <f t="shared" si="0"/>
        <v>1333507.6541600002</v>
      </c>
      <c r="H189" s="2">
        <f t="shared" si="1"/>
        <v>0.41000000014901161</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2521851</v>
      </c>
      <c r="D190" s="1">
        <f>'PR-RAS'!E194</f>
        <v>3084491.07</v>
      </c>
      <c r="E190" s="1">
        <v>0</v>
      </c>
      <c r="F190" s="1">
        <v>0</v>
      </c>
      <c r="G190" s="2">
        <f t="shared" si="0"/>
        <v>1642567.4634600002</v>
      </c>
      <c r="H190" s="2">
        <f t="shared" si="1"/>
        <v>6.9999999832361937E-2</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8379111</v>
      </c>
      <c r="D191" s="1">
        <f>'PR-RAS'!E195</f>
        <v>12660355.439999999</v>
      </c>
      <c r="E191" s="1">
        <v>0</v>
      </c>
      <c r="F191" s="1">
        <v>0</v>
      </c>
      <c r="G191" s="2">
        <f t="shared" si="0"/>
        <v>6402966.1571999993</v>
      </c>
      <c r="H191" s="2">
        <f t="shared" si="1"/>
        <v>0.43999999947845936</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11186079</v>
      </c>
      <c r="D192" s="1">
        <f>'PR-RAS'!E196</f>
        <v>9933525.540000001</v>
      </c>
      <c r="E192" s="1">
        <v>0</v>
      </c>
      <c r="F192" s="1">
        <v>0</v>
      </c>
      <c r="G192" s="2">
        <f t="shared" si="0"/>
        <v>5931147.84528</v>
      </c>
      <c r="H192" s="2">
        <f t="shared" si="1"/>
        <v>0.45999999903142452</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1379434</v>
      </c>
      <c r="D198" s="1">
        <f>'PR-RAS'!E202</f>
        <v>1489469.1500000001</v>
      </c>
      <c r="E198" s="1">
        <v>0</v>
      </c>
      <c r="F198" s="1">
        <v>0</v>
      </c>
      <c r="G198" s="2">
        <f t="shared" si="0"/>
        <v>858599.34310000017</v>
      </c>
      <c r="H198" s="2">
        <f t="shared" si="1"/>
        <v>0.15000000013969839</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241348</v>
      </c>
      <c r="D200" s="1">
        <f>'PR-RAS'!E204</f>
        <v>244579.84</v>
      </c>
      <c r="E200" s="1">
        <v>0</v>
      </c>
      <c r="F200" s="1">
        <v>0</v>
      </c>
      <c r="G200" s="2">
        <f t="shared" si="0"/>
        <v>145371.02831999998</v>
      </c>
      <c r="H200" s="2">
        <f t="shared" si="1"/>
        <v>0.16000000000349246</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1078571</v>
      </c>
      <c r="D201" s="1">
        <f>'PR-RAS'!E205</f>
        <v>1244889.31</v>
      </c>
      <c r="E201" s="1">
        <v>0</v>
      </c>
      <c r="F201" s="1">
        <v>0</v>
      </c>
      <c r="G201" s="2">
        <f t="shared" si="0"/>
        <v>713669.92400000012</v>
      </c>
      <c r="H201" s="2">
        <f t="shared" si="1"/>
        <v>0.31000000005587935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59503</v>
      </c>
      <c r="D202" s="1">
        <f>'PR-RAS'!E206</f>
        <v>0</v>
      </c>
      <c r="E202" s="1">
        <v>0</v>
      </c>
      <c r="F202" s="1">
        <v>0</v>
      </c>
      <c r="G202" s="2">
        <f t="shared" si="0"/>
        <v>11960.103000000001</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12</v>
      </c>
      <c r="D203" s="1">
        <f>'PR-RAS'!E207</f>
        <v>0</v>
      </c>
      <c r="E203" s="1">
        <v>0</v>
      </c>
      <c r="F203" s="1">
        <v>0</v>
      </c>
      <c r="G203" s="2">
        <f t="shared" si="0"/>
        <v>2.4240000000000004</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9806645</v>
      </c>
      <c r="D206" s="1">
        <f>'PR-RAS'!E210</f>
        <v>8444056.3900000006</v>
      </c>
      <c r="E206" s="1">
        <v>0</v>
      </c>
      <c r="F206" s="1">
        <v>0</v>
      </c>
      <c r="G206" s="2">
        <f t="shared" si="0"/>
        <v>5472425.3448999999</v>
      </c>
      <c r="H206" s="2">
        <f t="shared" si="1"/>
        <v>0.39000000059604645</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983834</v>
      </c>
      <c r="D207" s="1">
        <f>'PR-RAS'!E211</f>
        <v>1192878.46</v>
      </c>
      <c r="E207" s="1">
        <v>0</v>
      </c>
      <c r="F207" s="1">
        <v>0</v>
      </c>
      <c r="G207" s="2">
        <f t="shared" si="0"/>
        <v>694135.72951999994</v>
      </c>
      <c r="H207" s="2">
        <f t="shared" si="1"/>
        <v>0.4599999999627471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19301</v>
      </c>
      <c r="D208" s="1">
        <f>'PR-RAS'!E212</f>
        <v>35078.83</v>
      </c>
      <c r="E208" s="1">
        <v>0</v>
      </c>
      <c r="F208" s="1">
        <v>0</v>
      </c>
      <c r="G208" s="2">
        <f t="shared" si="0"/>
        <v>18517.942619999998</v>
      </c>
      <c r="H208" s="2">
        <f t="shared" si="1"/>
        <v>0.16999999999825377</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8795070</v>
      </c>
      <c r="D209" s="1">
        <f>'PR-RAS'!E213</f>
        <v>7210612.2000000002</v>
      </c>
      <c r="E209" s="1">
        <v>0</v>
      </c>
      <c r="F209" s="1">
        <v>0</v>
      </c>
      <c r="G209" s="2">
        <f t="shared" si="0"/>
        <v>4828989.2351999991</v>
      </c>
      <c r="H209" s="2">
        <f t="shared" si="1"/>
        <v>0.20000000018626451</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8440</v>
      </c>
      <c r="D210" s="1">
        <f>'PR-RAS'!E214</f>
        <v>5486.9</v>
      </c>
      <c r="E210" s="1">
        <v>0</v>
      </c>
      <c r="F210" s="1">
        <v>0</v>
      </c>
      <c r="G210" s="2">
        <f t="shared" si="0"/>
        <v>4057.4841999999999</v>
      </c>
      <c r="H210" s="2">
        <f t="shared" si="1"/>
        <v>0.1000000000003638</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5705832</v>
      </c>
      <c r="D211" s="1">
        <f>'PR-RAS'!E215</f>
        <v>9053717.2600000016</v>
      </c>
      <c r="E211" s="1">
        <v>0</v>
      </c>
      <c r="F211" s="1">
        <v>0</v>
      </c>
      <c r="G211" s="2">
        <f t="shared" si="0"/>
        <v>5000785.9692000002</v>
      </c>
      <c r="H211" s="2">
        <f t="shared" si="1"/>
        <v>0.26000000163912773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53747</v>
      </c>
      <c r="D212" s="1">
        <f>'PR-RAS'!E216</f>
        <v>327722.44</v>
      </c>
      <c r="E212" s="1">
        <v>0</v>
      </c>
      <c r="F212" s="1">
        <v>0</v>
      </c>
      <c r="G212" s="2">
        <f t="shared" si="0"/>
        <v>149639.48668</v>
      </c>
      <c r="H212" s="2">
        <f t="shared" si="1"/>
        <v>0.44000000000232831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53747</v>
      </c>
      <c r="D214" s="1">
        <f>'PR-RAS'!E218</f>
        <v>327722.44</v>
      </c>
      <c r="E214" s="1">
        <v>0</v>
      </c>
      <c r="F214" s="1">
        <v>0</v>
      </c>
      <c r="G214" s="2">
        <f t="shared" si="0"/>
        <v>151057.87044</v>
      </c>
      <c r="H214" s="2">
        <f t="shared" si="1"/>
        <v>0.44000000000232831</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5645347</v>
      </c>
      <c r="D215" s="1">
        <f>'PR-RAS'!E219</f>
        <v>7796027.7700000005</v>
      </c>
      <c r="E215" s="1">
        <v>0</v>
      </c>
      <c r="F215" s="1">
        <v>0</v>
      </c>
      <c r="G215" s="2">
        <f t="shared" si="0"/>
        <v>4544804.1435599998</v>
      </c>
      <c r="H215" s="2">
        <f t="shared" si="1"/>
        <v>0.22999999951571226</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779396</v>
      </c>
      <c r="D217" s="1">
        <f>'PR-RAS'!E221</f>
        <v>1343067.86</v>
      </c>
      <c r="E217" s="1">
        <v>0</v>
      </c>
      <c r="F217" s="1">
        <v>0</v>
      </c>
      <c r="G217" s="2">
        <f t="shared" si="0"/>
        <v>748554.85152000003</v>
      </c>
      <c r="H217" s="2">
        <f t="shared" si="1"/>
        <v>0.13999999989755452</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4865951</v>
      </c>
      <c r="D218" s="1">
        <f>'PR-RAS'!E222</f>
        <v>6452959.9100000001</v>
      </c>
      <c r="E218" s="1">
        <v>0</v>
      </c>
      <c r="F218" s="1">
        <v>0</v>
      </c>
      <c r="G218" s="2">
        <f t="shared" si="0"/>
        <v>3856495.9679399999</v>
      </c>
      <c r="H218" s="2">
        <f t="shared" si="1"/>
        <v>8.9999999850988388E-2</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6738</v>
      </c>
      <c r="D219" s="1">
        <f>'PR-RAS'!E223</f>
        <v>929967.05</v>
      </c>
      <c r="E219" s="1">
        <v>0</v>
      </c>
      <c r="F219" s="1">
        <v>0</v>
      </c>
      <c r="G219" s="2">
        <f t="shared" si="0"/>
        <v>406934.51780000003</v>
      </c>
      <c r="H219" s="2">
        <f t="shared" si="1"/>
        <v>5.0000000046566129E-2</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6654656</v>
      </c>
      <c r="D220" s="1">
        <f>'PR-RAS'!E224</f>
        <v>9745866.5800000001</v>
      </c>
      <c r="E220" s="1">
        <v>0</v>
      </c>
      <c r="F220" s="1">
        <v>0</v>
      </c>
      <c r="G220" s="2">
        <f t="shared" si="0"/>
        <v>5726059.2260400001</v>
      </c>
      <c r="H220" s="2">
        <f t="shared" si="1"/>
        <v>0.41999999992549419</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52428</v>
      </c>
      <c r="D221" s="1">
        <f>'PR-RAS'!E225</f>
        <v>0</v>
      </c>
      <c r="E221" s="1">
        <v>0</v>
      </c>
      <c r="F221" s="1">
        <v>0</v>
      </c>
      <c r="G221" s="2">
        <f t="shared" si="0"/>
        <v>11534.16</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52428</v>
      </c>
      <c r="D222" s="1">
        <f>'PR-RAS'!E226</f>
        <v>0</v>
      </c>
      <c r="E222" s="1">
        <v>0</v>
      </c>
      <c r="F222" s="1">
        <v>0</v>
      </c>
      <c r="G222" s="2">
        <f t="shared" si="0"/>
        <v>11586.588</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319013</v>
      </c>
      <c r="D224" s="1">
        <f>'PR-RAS'!E228</f>
        <v>572935.21</v>
      </c>
      <c r="E224" s="1">
        <v>0</v>
      </c>
      <c r="F224" s="1">
        <v>0</v>
      </c>
      <c r="G224" s="2">
        <f t="shared" si="0"/>
        <v>326669.00266</v>
      </c>
      <c r="H224" s="2">
        <f t="shared" si="1"/>
        <v>0.2099999999627471</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319013</v>
      </c>
      <c r="D225" s="1">
        <f>'PR-RAS'!E229</f>
        <v>572935.21</v>
      </c>
      <c r="E225" s="1">
        <v>0</v>
      </c>
      <c r="F225" s="1">
        <v>0</v>
      </c>
      <c r="G225" s="2">
        <f t="shared" si="0"/>
        <v>328133.88607999997</v>
      </c>
      <c r="H225" s="2">
        <f t="shared" si="1"/>
        <v>0.2099999999627471</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2287018</v>
      </c>
      <c r="D227" s="1">
        <f>'PR-RAS'!E231</f>
        <v>4803324.41</v>
      </c>
      <c r="E227" s="1">
        <v>0</v>
      </c>
      <c r="F227" s="1">
        <v>0</v>
      </c>
      <c r="G227" s="2">
        <f t="shared" si="0"/>
        <v>2687968.70132</v>
      </c>
      <c r="H227" s="2">
        <f t="shared" si="1"/>
        <v>0.41000000014901161</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1203333</v>
      </c>
      <c r="D228" s="1">
        <f>'PR-RAS'!E232</f>
        <v>4166050</v>
      </c>
      <c r="E228" s="1">
        <v>0</v>
      </c>
      <c r="F228" s="1">
        <v>0</v>
      </c>
      <c r="G228" s="2">
        <f t="shared" si="0"/>
        <v>2164543.2910000002</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1083685</v>
      </c>
      <c r="D229" s="1">
        <f>'PR-RAS'!E233</f>
        <v>637274.41</v>
      </c>
      <c r="E229" s="1">
        <v>0</v>
      </c>
      <c r="F229" s="1">
        <v>0</v>
      </c>
      <c r="G229" s="2">
        <f t="shared" si="0"/>
        <v>537677.31096000003</v>
      </c>
      <c r="H229" s="2">
        <f t="shared" si="1"/>
        <v>0.41000000003259629</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3594469</v>
      </c>
      <c r="D232" s="1">
        <f>'PR-RAS'!E236</f>
        <v>3635439.43</v>
      </c>
      <c r="E232" s="1">
        <v>0</v>
      </c>
      <c r="F232" s="1">
        <v>0</v>
      </c>
      <c r="G232" s="2">
        <f t="shared" si="0"/>
        <v>2509895.3556599999</v>
      </c>
      <c r="H232" s="2">
        <f t="shared" si="1"/>
        <v>0.43000000016763806</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3429469</v>
      </c>
      <c r="D233" s="1">
        <f>'PR-RAS'!E237</f>
        <v>3535439.43</v>
      </c>
      <c r="E233" s="1">
        <v>0</v>
      </c>
      <c r="F233" s="1">
        <v>0</v>
      </c>
      <c r="G233" s="2">
        <f t="shared" si="0"/>
        <v>2436080.70352</v>
      </c>
      <c r="H233" s="2">
        <f t="shared" si="1"/>
        <v>0.43000000016763806</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165000</v>
      </c>
      <c r="D234" s="1">
        <f>'PR-RAS'!E238</f>
        <v>100000</v>
      </c>
      <c r="E234" s="1">
        <v>0</v>
      </c>
      <c r="F234" s="1">
        <v>0</v>
      </c>
      <c r="G234" s="2">
        <f t="shared" si="0"/>
        <v>85045</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401728</v>
      </c>
      <c r="D240" s="1">
        <f>'PR-RAS'!E244</f>
        <v>734167.53</v>
      </c>
      <c r="E240" s="1">
        <v>0</v>
      </c>
      <c r="F240" s="1">
        <v>0</v>
      </c>
      <c r="G240" s="2">
        <f t="shared" si="0"/>
        <v>446945.07134000002</v>
      </c>
      <c r="H240" s="2">
        <f t="shared" si="1"/>
        <v>0.46999999997206032</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401728</v>
      </c>
      <c r="D241" s="1">
        <f>'PR-RAS'!E245</f>
        <v>734167.53</v>
      </c>
      <c r="E241" s="1">
        <v>0</v>
      </c>
      <c r="F241" s="1">
        <v>0</v>
      </c>
      <c r="G241" s="2">
        <f t="shared" si="0"/>
        <v>448815.13439999998</v>
      </c>
      <c r="H241" s="2">
        <f t="shared" si="1"/>
        <v>0.46999999997206032</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27685605</v>
      </c>
      <c r="D248" s="1">
        <f>'PR-RAS'!E252</f>
        <v>36705809.329999998</v>
      </c>
      <c r="E248" s="1">
        <v>0</v>
      </c>
      <c r="F248" s="1">
        <v>0</v>
      </c>
      <c r="G248" s="2">
        <f t="shared" si="0"/>
        <v>24971014.24402</v>
      </c>
      <c r="H248" s="2">
        <f t="shared" si="1"/>
        <v>0.32999999821186066</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27685605</v>
      </c>
      <c r="D255" s="1">
        <f>'PR-RAS'!E259</f>
        <v>36705809.329999998</v>
      </c>
      <c r="E255" s="1">
        <v>0</v>
      </c>
      <c r="F255" s="1">
        <v>0</v>
      </c>
      <c r="G255" s="2">
        <f t="shared" si="0"/>
        <v>25678694.809639998</v>
      </c>
      <c r="H255" s="2">
        <f t="shared" si="1"/>
        <v>0.32999999821186066</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2497811</v>
      </c>
      <c r="D256" s="1">
        <f>'PR-RAS'!E260</f>
        <v>2954258.68</v>
      </c>
      <c r="E256" s="1">
        <v>0</v>
      </c>
      <c r="F256" s="1">
        <v>0</v>
      </c>
      <c r="G256" s="2">
        <f t="shared" si="0"/>
        <v>2143613.7317999997</v>
      </c>
      <c r="H256" s="2">
        <f t="shared" si="1"/>
        <v>0.31999999983236194</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25187794</v>
      </c>
      <c r="D257" s="1">
        <f>'PR-RAS'!E261</f>
        <v>33751550.649999999</v>
      </c>
      <c r="E257" s="1">
        <v>0</v>
      </c>
      <c r="F257" s="1">
        <v>0</v>
      </c>
      <c r="G257" s="2">
        <f t="shared" si="0"/>
        <v>23728869.196800001</v>
      </c>
      <c r="H257" s="2">
        <f t="shared" si="1"/>
        <v>0.35000000149011612</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8993346</v>
      </c>
      <c r="D259" s="1">
        <f>'PR-RAS'!E263</f>
        <v>23301203.759999998</v>
      </c>
      <c r="E259" s="1">
        <v>0</v>
      </c>
      <c r="F259" s="1">
        <v>0</v>
      </c>
      <c r="G259" s="2">
        <f t="shared" si="0"/>
        <v>14343704.408159999</v>
      </c>
      <c r="H259" s="2">
        <f t="shared" si="1"/>
        <v>0.24000000208616257</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7656435</v>
      </c>
      <c r="D260" s="1">
        <f>'PR-RAS'!E264</f>
        <v>9301640.5099999998</v>
      </c>
      <c r="E260" s="1">
        <v>0</v>
      </c>
      <c r="F260" s="1">
        <v>0</v>
      </c>
      <c r="G260" s="2">
        <f t="shared" si="0"/>
        <v>6801266.4491800005</v>
      </c>
      <c r="H260" s="2">
        <f t="shared" si="1"/>
        <v>0.49000000022351742</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7507007</v>
      </c>
      <c r="D261" s="1">
        <f>'PR-RAS'!E265</f>
        <v>8649171.6500000004</v>
      </c>
      <c r="E261" s="1">
        <v>0</v>
      </c>
      <c r="F261" s="1">
        <v>0</v>
      </c>
      <c r="G261" s="2">
        <f t="shared" si="0"/>
        <v>6449391.0780000007</v>
      </c>
      <c r="H261" s="2">
        <f t="shared" si="1"/>
        <v>0.34999999962747097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1691</v>
      </c>
      <c r="D262" s="1">
        <f>'PR-RAS'!E266</f>
        <v>7357.6</v>
      </c>
      <c r="E262" s="1">
        <v>0</v>
      </c>
      <c r="F262" s="1">
        <v>0</v>
      </c>
      <c r="G262" s="2">
        <f t="shared" si="0"/>
        <v>4282.0182000000004</v>
      </c>
      <c r="H262" s="2">
        <f t="shared" si="1"/>
        <v>0.3999999999996362</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147737</v>
      </c>
      <c r="D263" s="1">
        <f>'PR-RAS'!E267</f>
        <v>645111.26</v>
      </c>
      <c r="E263" s="1">
        <v>0</v>
      </c>
      <c r="F263" s="1">
        <v>0</v>
      </c>
      <c r="G263" s="2">
        <f t="shared" si="0"/>
        <v>376745.39423999999</v>
      </c>
      <c r="H263" s="2">
        <f t="shared" si="1"/>
        <v>0.26000000000931323</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244000</v>
      </c>
      <c r="D264" s="1">
        <f>'PR-RAS'!E268</f>
        <v>402980</v>
      </c>
      <c r="E264" s="1">
        <v>0</v>
      </c>
      <c r="F264" s="1">
        <v>0</v>
      </c>
      <c r="G264" s="2">
        <f t="shared" si="0"/>
        <v>276139.48000000004</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244000</v>
      </c>
      <c r="D265" s="1">
        <f>'PR-RAS'!E269</f>
        <v>402980</v>
      </c>
      <c r="E265" s="1">
        <v>0</v>
      </c>
      <c r="F265" s="1">
        <v>0</v>
      </c>
      <c r="G265" s="2">
        <f t="shared" ref="G265:G521" si="8">(B265/1000)*(C265*1+D265*2)</f>
        <v>277189.44</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92911</v>
      </c>
      <c r="D269" s="1">
        <f>'PR-RAS'!E273</f>
        <v>13496583.25</v>
      </c>
      <c r="E269" s="1">
        <v>0</v>
      </c>
      <c r="F269" s="1">
        <v>0</v>
      </c>
      <c r="G269" s="2">
        <f t="shared" si="8"/>
        <v>7259068.7700000005</v>
      </c>
      <c r="H269" s="2">
        <f t="shared" si="9"/>
        <v>0.25</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86144</v>
      </c>
      <c r="D270" s="1">
        <f>'PR-RAS'!E274</f>
        <v>13472202.23</v>
      </c>
      <c r="E270" s="1">
        <v>0</v>
      </c>
      <c r="F270" s="1">
        <v>0</v>
      </c>
      <c r="G270" s="2">
        <f t="shared" si="8"/>
        <v>7271217.5357400011</v>
      </c>
      <c r="H270" s="2">
        <f t="shared" si="9"/>
        <v>0.23000000044703484</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24381.02</v>
      </c>
      <c r="E273" s="1">
        <v>0</v>
      </c>
      <c r="F273" s="1">
        <v>0</v>
      </c>
      <c r="G273" s="2">
        <f t="shared" si="8"/>
        <v>13263.274880000001</v>
      </c>
      <c r="H273" s="2">
        <f t="shared" si="9"/>
        <v>2.0000000000436557E-2</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6767</v>
      </c>
      <c r="D274" s="1">
        <f>'PR-RAS'!E278</f>
        <v>0</v>
      </c>
      <c r="E274" s="1">
        <v>0</v>
      </c>
      <c r="F274" s="1">
        <v>0</v>
      </c>
      <c r="G274" s="2">
        <f t="shared" si="8"/>
        <v>1847.3910000000001</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1000000</v>
      </c>
      <c r="D275" s="1">
        <f>'PR-RAS'!E279</f>
        <v>100000</v>
      </c>
      <c r="E275" s="1">
        <v>0</v>
      </c>
      <c r="F275" s="1">
        <v>0</v>
      </c>
      <c r="G275" s="2">
        <f t="shared" si="8"/>
        <v>328800</v>
      </c>
      <c r="H275" s="2">
        <f t="shared" si="9"/>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1000000</v>
      </c>
      <c r="D276" s="1">
        <f>'PR-RAS'!E280</f>
        <v>100000</v>
      </c>
      <c r="E276" s="1">
        <v>0</v>
      </c>
      <c r="F276" s="1">
        <v>0</v>
      </c>
      <c r="G276" s="2">
        <f t="shared" si="8"/>
        <v>330000</v>
      </c>
      <c r="H276" s="2">
        <f t="shared" si="9"/>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21545</v>
      </c>
      <c r="D281" s="1">
        <f>'PR-RAS'!E285</f>
        <v>16762.900000000001</v>
      </c>
      <c r="E281" s="1">
        <v>0</v>
      </c>
      <c r="F281" s="1">
        <v>0</v>
      </c>
      <c r="G281" s="2">
        <f t="shared" si="8"/>
        <v>15419.824000000002</v>
      </c>
      <c r="H281" s="2">
        <f t="shared" si="9"/>
        <v>9.9999999998544808E-2</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16763</v>
      </c>
      <c r="D282" s="1">
        <f>'PR-RAS'!E286</f>
        <v>25407.200000000001</v>
      </c>
      <c r="E282" s="1">
        <v>0</v>
      </c>
      <c r="F282" s="1">
        <v>0</v>
      </c>
      <c r="G282" s="2">
        <f t="shared" si="8"/>
        <v>18989.249400000001</v>
      </c>
      <c r="H282" s="2">
        <f t="shared" si="9"/>
        <v>0.2000000000007276</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8644.2999999999993</v>
      </c>
      <c r="E283" s="1">
        <v>0</v>
      </c>
      <c r="F283" s="1">
        <v>0</v>
      </c>
      <c r="G283" s="2">
        <f t="shared" si="8"/>
        <v>4875.3851999999988</v>
      </c>
      <c r="H283" s="2">
        <f t="shared" si="9"/>
        <v>0.2999999999992724</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4782</v>
      </c>
      <c r="D284" s="1">
        <f>'PR-RAS'!E288</f>
        <v>0</v>
      </c>
      <c r="E284" s="1">
        <v>0</v>
      </c>
      <c r="F284" s="1">
        <v>0</v>
      </c>
      <c r="G284" s="2">
        <f t="shared" si="8"/>
        <v>1353.3059999999998</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1389680284</v>
      </c>
      <c r="D285" s="1">
        <f>'PR-RAS'!E289</f>
        <v>1508697375.6599998</v>
      </c>
      <c r="E285" s="1">
        <v>0</v>
      </c>
      <c r="F285" s="1">
        <v>0</v>
      </c>
      <c r="G285" s="2">
        <f t="shared" si="8"/>
        <v>1251609310.0308797</v>
      </c>
      <c r="H285" s="2">
        <f t="shared" si="9"/>
        <v>0.34000015258789063</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121305354</v>
      </c>
      <c r="D286" s="1">
        <f>'PR-RAS'!E290</f>
        <v>162872890.53999996</v>
      </c>
      <c r="E286" s="1">
        <v>0</v>
      </c>
      <c r="F286" s="1">
        <v>0</v>
      </c>
      <c r="G286" s="2">
        <f t="shared" si="8"/>
        <v>127409573.49779996</v>
      </c>
      <c r="H286" s="2">
        <f t="shared" si="9"/>
        <v>0.46000003814697266</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8"/>
        <v>0</v>
      </c>
      <c r="H288" s="2">
        <f t="shared" si="9"/>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273067279</v>
      </c>
      <c r="D289" s="1">
        <f>'PR-RAS'!E293</f>
        <v>262004570.49000001</v>
      </c>
      <c r="E289" s="1">
        <v>0</v>
      </c>
      <c r="F289" s="1">
        <v>0</v>
      </c>
      <c r="G289" s="2">
        <f t="shared" si="8"/>
        <v>229558008.95423999</v>
      </c>
      <c r="H289" s="2">
        <f t="shared" si="9"/>
        <v>0.49000000953674316</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66558785</v>
      </c>
      <c r="D290" s="1">
        <f>'PR-RAS'!E294</f>
        <v>79407418.719999999</v>
      </c>
      <c r="E290" s="1">
        <v>0</v>
      </c>
      <c r="F290" s="1">
        <v>0</v>
      </c>
      <c r="G290" s="2">
        <f t="shared" si="8"/>
        <v>65132976.885159992</v>
      </c>
      <c r="H290" s="2">
        <f t="shared" si="9"/>
        <v>0.2800000011920929</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16987563</v>
      </c>
      <c r="D291" s="1">
        <f>'PR-RAS'!E295</f>
        <v>22962407.629999999</v>
      </c>
      <c r="E291" s="1">
        <v>0</v>
      </c>
      <c r="F291" s="1">
        <v>0</v>
      </c>
      <c r="G291" s="2">
        <f t="shared" si="8"/>
        <v>18244589.6954</v>
      </c>
      <c r="H291" s="2">
        <f t="shared" si="9"/>
        <v>0.37000000104308128</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62644902</v>
      </c>
      <c r="D292" s="1">
        <f>'PR-RAS'!E296</f>
        <v>47152562.969999999</v>
      </c>
      <c r="E292" s="1">
        <v>0</v>
      </c>
      <c r="F292" s="1">
        <v>0</v>
      </c>
      <c r="G292" s="2">
        <f t="shared" si="8"/>
        <v>45672458.130539998</v>
      </c>
      <c r="H292" s="2">
        <f t="shared" si="9"/>
        <v>3.0000001192092896E-2</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307140</v>
      </c>
      <c r="D293" s="1">
        <f>'PR-RAS'!E298</f>
        <v>565998.26</v>
      </c>
      <c r="E293" s="1">
        <v>0</v>
      </c>
      <c r="F293" s="1">
        <v>0</v>
      </c>
      <c r="G293" s="2">
        <f t="shared" si="8"/>
        <v>420227.86384000001</v>
      </c>
      <c r="H293" s="2">
        <f t="shared" si="9"/>
        <v>0.26000000000931323</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5807</v>
      </c>
      <c r="D294" s="1">
        <f>'PR-RAS'!E299</f>
        <v>3873.47</v>
      </c>
      <c r="E294" s="1">
        <v>0</v>
      </c>
      <c r="F294" s="1">
        <v>0</v>
      </c>
      <c r="G294" s="2">
        <f t="shared" si="8"/>
        <v>3971.3044199999995</v>
      </c>
      <c r="H294" s="2">
        <f t="shared" si="9"/>
        <v>0.46999999999979991</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5807</v>
      </c>
      <c r="D295" s="1">
        <f>'PR-RAS'!E300</f>
        <v>3873.47</v>
      </c>
      <c r="E295" s="1">
        <v>0</v>
      </c>
      <c r="F295" s="1">
        <v>0</v>
      </c>
      <c r="G295" s="2">
        <f t="shared" si="8"/>
        <v>3984.8583599999993</v>
      </c>
      <c r="H295" s="2">
        <f t="shared" si="9"/>
        <v>0.46999999999979991</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5807</v>
      </c>
      <c r="D296" s="1">
        <f>'PR-RAS'!E301</f>
        <v>3873.47</v>
      </c>
      <c r="E296" s="1">
        <v>0</v>
      </c>
      <c r="F296" s="1">
        <v>0</v>
      </c>
      <c r="G296" s="2">
        <f t="shared" si="8"/>
        <v>3998.4122999999995</v>
      </c>
      <c r="H296" s="2">
        <f t="shared" si="9"/>
        <v>0.46999999999979991</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301333</v>
      </c>
      <c r="D306" s="1">
        <f>'PR-RAS'!E311</f>
        <v>562124.79</v>
      </c>
      <c r="E306" s="1">
        <v>0</v>
      </c>
      <c r="F306" s="1">
        <v>0</v>
      </c>
      <c r="G306" s="2">
        <f t="shared" si="8"/>
        <v>434802.68690000003</v>
      </c>
      <c r="H306" s="2">
        <f t="shared" si="9"/>
        <v>0.2099999999627471</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146210</v>
      </c>
      <c r="D307" s="1">
        <f>'PR-RAS'!E312</f>
        <v>260621.09</v>
      </c>
      <c r="E307" s="1">
        <v>0</v>
      </c>
      <c r="F307" s="1">
        <v>0</v>
      </c>
      <c r="G307" s="2">
        <f t="shared" si="8"/>
        <v>204240.36707999997</v>
      </c>
      <c r="H307" s="2">
        <f t="shared" si="9"/>
        <v>8.999999999650754E-2</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146210</v>
      </c>
      <c r="D308" s="1">
        <f>'PR-RAS'!E313</f>
        <v>260621.09</v>
      </c>
      <c r="E308" s="1">
        <v>0</v>
      </c>
      <c r="F308" s="1">
        <v>0</v>
      </c>
      <c r="G308" s="2">
        <f t="shared" si="8"/>
        <v>204907.81925999999</v>
      </c>
      <c r="H308" s="2">
        <f t="shared" si="9"/>
        <v>8.999999999650754E-2</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8"/>
        <v>0</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100883</v>
      </c>
      <c r="D312" s="1">
        <f>'PR-RAS'!E317</f>
        <v>205936.7</v>
      </c>
      <c r="E312" s="1">
        <v>0</v>
      </c>
      <c r="F312" s="1">
        <v>0</v>
      </c>
      <c r="G312" s="2">
        <f t="shared" si="8"/>
        <v>159467.24040000001</v>
      </c>
      <c r="H312" s="2">
        <f t="shared" si="9"/>
        <v>0.29999999998835847</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22977</v>
      </c>
      <c r="D313" s="1">
        <f>'PR-RAS'!E318</f>
        <v>7757.7</v>
      </c>
      <c r="E313" s="1">
        <v>0</v>
      </c>
      <c r="F313" s="1">
        <v>0</v>
      </c>
      <c r="G313" s="2">
        <f t="shared" si="8"/>
        <v>12009.6288</v>
      </c>
      <c r="H313" s="2">
        <f t="shared" si="9"/>
        <v>0.3000000000001819</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2696</v>
      </c>
      <c r="D314" s="1">
        <f>'PR-RAS'!E319</f>
        <v>349</v>
      </c>
      <c r="E314" s="1">
        <v>0</v>
      </c>
      <c r="F314" s="1">
        <v>0</v>
      </c>
      <c r="G314" s="2">
        <f t="shared" si="8"/>
        <v>1062.3219999999999</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41250</v>
      </c>
      <c r="E315" s="1">
        <v>0</v>
      </c>
      <c r="F315" s="1">
        <v>0</v>
      </c>
      <c r="G315" s="2">
        <f t="shared" si="8"/>
        <v>25905</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8"/>
        <v>0</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75210</v>
      </c>
      <c r="D319" s="1">
        <f>'PR-RAS'!E324</f>
        <v>156580</v>
      </c>
      <c r="E319" s="1">
        <v>0</v>
      </c>
      <c r="F319" s="1">
        <v>0</v>
      </c>
      <c r="G319" s="2">
        <f t="shared" si="8"/>
        <v>123501.66</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42792</v>
      </c>
      <c r="D321" s="1">
        <f>'PR-RAS'!E326</f>
        <v>62562</v>
      </c>
      <c r="E321" s="1">
        <v>0</v>
      </c>
      <c r="F321" s="1">
        <v>0</v>
      </c>
      <c r="G321" s="2">
        <f t="shared" si="8"/>
        <v>53733.120000000003</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42792</v>
      </c>
      <c r="D322" s="1">
        <f>'PR-RAS'!E327</f>
        <v>62562</v>
      </c>
      <c r="E322" s="1">
        <v>0</v>
      </c>
      <c r="F322" s="1">
        <v>0</v>
      </c>
      <c r="G322" s="2">
        <f t="shared" si="8"/>
        <v>53901.036</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11448</v>
      </c>
      <c r="D331" s="1">
        <f>'PR-RAS'!E336</f>
        <v>33005</v>
      </c>
      <c r="E331" s="1">
        <v>0</v>
      </c>
      <c r="F331" s="1">
        <v>0</v>
      </c>
      <c r="G331" s="2">
        <f t="shared" si="8"/>
        <v>25561.14</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11448</v>
      </c>
      <c r="D333" s="1">
        <f>'PR-RAS'!E338</f>
        <v>33005</v>
      </c>
      <c r="E333" s="1">
        <v>0</v>
      </c>
      <c r="F333" s="1">
        <v>0</v>
      </c>
      <c r="G333" s="2">
        <f t="shared" si="8"/>
        <v>25716.056</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190086740</v>
      </c>
      <c r="D345" s="1">
        <f>'PR-RAS'!E350</f>
        <v>184982218.29999998</v>
      </c>
      <c r="E345" s="1">
        <v>0</v>
      </c>
      <c r="F345" s="1">
        <v>0</v>
      </c>
      <c r="G345" s="2">
        <f t="shared" si="8"/>
        <v>192657604.75039995</v>
      </c>
      <c r="H345" s="2">
        <f t="shared" si="9"/>
        <v>0.29999998211860657</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2018391</v>
      </c>
      <c r="D346" s="1">
        <f>'PR-RAS'!E351</f>
        <v>10779444.26</v>
      </c>
      <c r="E346" s="1">
        <v>0</v>
      </c>
      <c r="F346" s="1">
        <v>0</v>
      </c>
      <c r="G346" s="2">
        <f t="shared" si="8"/>
        <v>8134161.4343999997</v>
      </c>
      <c r="H346" s="2">
        <f t="shared" si="9"/>
        <v>0.25999999977648258</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302865.88</v>
      </c>
      <c r="E347" s="1">
        <v>0</v>
      </c>
      <c r="F347" s="1">
        <v>0</v>
      </c>
      <c r="G347" s="2">
        <f t="shared" si="8"/>
        <v>209583.18896</v>
      </c>
      <c r="H347" s="2">
        <f t="shared" si="9"/>
        <v>0.11999999999534339</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302865.88</v>
      </c>
      <c r="E348" s="1">
        <v>0</v>
      </c>
      <c r="F348" s="1">
        <v>0</v>
      </c>
      <c r="G348" s="2">
        <f t="shared" si="8"/>
        <v>210188.92071999999</v>
      </c>
      <c r="H348" s="2">
        <f t="shared" si="9"/>
        <v>0.11999999999534339</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2018391</v>
      </c>
      <c r="D351" s="1">
        <f>'PR-RAS'!E356</f>
        <v>10476578.379999999</v>
      </c>
      <c r="E351" s="1">
        <v>0</v>
      </c>
      <c r="F351" s="1">
        <v>0</v>
      </c>
      <c r="G351" s="2">
        <f t="shared" si="8"/>
        <v>8040041.7159999991</v>
      </c>
      <c r="H351" s="2">
        <f t="shared" si="9"/>
        <v>0.37999999895691872</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361707</v>
      </c>
      <c r="D354" s="1">
        <f>'PR-RAS'!E359</f>
        <v>304779.77</v>
      </c>
      <c r="E354" s="1">
        <v>0</v>
      </c>
      <c r="F354" s="1">
        <v>0</v>
      </c>
      <c r="G354" s="2">
        <f t="shared" si="8"/>
        <v>342857.08861999999</v>
      </c>
      <c r="H354" s="2">
        <f t="shared" si="9"/>
        <v>0.22999999998137355</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1656684</v>
      </c>
      <c r="D355" s="1">
        <f>'PR-RAS'!E360</f>
        <v>10171798.609999999</v>
      </c>
      <c r="E355" s="1">
        <v>0</v>
      </c>
      <c r="F355" s="1">
        <v>0</v>
      </c>
      <c r="G355" s="2">
        <f t="shared" si="8"/>
        <v>7788099.5518799992</v>
      </c>
      <c r="H355" s="2">
        <f t="shared" si="9"/>
        <v>0.39000000059604645</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8"/>
        <v>0</v>
      </c>
      <c r="H357" s="2">
        <f t="shared" si="9"/>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127241026</v>
      </c>
      <c r="D358" s="1">
        <f>'PR-RAS'!E363</f>
        <v>132968978.94999999</v>
      </c>
      <c r="E358" s="1">
        <v>0</v>
      </c>
      <c r="F358" s="1">
        <v>0</v>
      </c>
      <c r="G358" s="2">
        <f t="shared" si="8"/>
        <v>140364897.25229999</v>
      </c>
      <c r="H358" s="2">
        <f t="shared" si="9"/>
        <v>5.0000011920928955E-2</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74827624</v>
      </c>
      <c r="D359" s="1">
        <f>'PR-RAS'!E364</f>
        <v>82104536.339999989</v>
      </c>
      <c r="E359" s="1">
        <v>0</v>
      </c>
      <c r="F359" s="1">
        <v>0</v>
      </c>
      <c r="G359" s="2">
        <f t="shared" si="8"/>
        <v>85575137.411439985</v>
      </c>
      <c r="H359" s="2">
        <f t="shared" si="9"/>
        <v>0.33999998867511749</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8"/>
        <v>0</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74026986</v>
      </c>
      <c r="D361" s="1">
        <f>'PR-RAS'!E366</f>
        <v>82045791.599999994</v>
      </c>
      <c r="E361" s="1">
        <v>0</v>
      </c>
      <c r="F361" s="1">
        <v>0</v>
      </c>
      <c r="G361" s="2">
        <f t="shared" si="8"/>
        <v>85722684.911999986</v>
      </c>
      <c r="H361" s="2">
        <f t="shared" si="9"/>
        <v>0.40000000596046448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49994.74</v>
      </c>
      <c r="E362" s="1">
        <v>0</v>
      </c>
      <c r="F362" s="1">
        <v>0</v>
      </c>
      <c r="G362" s="2">
        <f t="shared" si="8"/>
        <v>36096.202279999998</v>
      </c>
      <c r="H362" s="2">
        <f t="shared" si="9"/>
        <v>0.26000000000203727</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800638</v>
      </c>
      <c r="D363" s="1">
        <f>'PR-RAS'!E368</f>
        <v>8750</v>
      </c>
      <c r="E363" s="1">
        <v>0</v>
      </c>
      <c r="F363" s="1">
        <v>0</v>
      </c>
      <c r="G363" s="2">
        <f t="shared" si="8"/>
        <v>296165.95600000001</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39342321</v>
      </c>
      <c r="D364" s="1">
        <f>'PR-RAS'!E369</f>
        <v>45966052.070000008</v>
      </c>
      <c r="E364" s="1">
        <v>0</v>
      </c>
      <c r="F364" s="1">
        <v>0</v>
      </c>
      <c r="G364" s="2">
        <f t="shared" si="8"/>
        <v>47652616.325820006</v>
      </c>
      <c r="H364" s="2">
        <f t="shared" si="9"/>
        <v>7.0000007748603821E-2</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9384058</v>
      </c>
      <c r="D365" s="1">
        <f>'PR-RAS'!E370</f>
        <v>10966982.140000001</v>
      </c>
      <c r="E365" s="1">
        <v>0</v>
      </c>
      <c r="F365" s="1">
        <v>0</v>
      </c>
      <c r="G365" s="2">
        <f t="shared" si="8"/>
        <v>11399760.109920001</v>
      </c>
      <c r="H365" s="2">
        <f t="shared" si="9"/>
        <v>0.14000000059604645</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1044901</v>
      </c>
      <c r="D366" s="1">
        <f>'PR-RAS'!E371</f>
        <v>424220.15</v>
      </c>
      <c r="E366" s="1">
        <v>0</v>
      </c>
      <c r="F366" s="1">
        <v>0</v>
      </c>
      <c r="G366" s="2">
        <f t="shared" si="8"/>
        <v>691069.57449999999</v>
      </c>
      <c r="H366" s="2">
        <f t="shared" si="9"/>
        <v>0.15000000002328306</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612288</v>
      </c>
      <c r="D367" s="1">
        <f>'PR-RAS'!E372</f>
        <v>551420.51</v>
      </c>
      <c r="E367" s="1">
        <v>0</v>
      </c>
      <c r="F367" s="1">
        <v>0</v>
      </c>
      <c r="G367" s="2">
        <f t="shared" si="8"/>
        <v>627737.22132000001</v>
      </c>
      <c r="H367" s="2">
        <f t="shared" si="9"/>
        <v>0.48999999999068677</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20802367</v>
      </c>
      <c r="D368" s="1">
        <f>'PR-RAS'!E373</f>
        <v>28334516.66</v>
      </c>
      <c r="E368" s="1">
        <v>0</v>
      </c>
      <c r="F368" s="1">
        <v>0</v>
      </c>
      <c r="G368" s="2">
        <f t="shared" si="8"/>
        <v>28432003.917439997</v>
      </c>
      <c r="H368" s="2">
        <f t="shared" si="9"/>
        <v>0.33999999985098839</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1178364</v>
      </c>
      <c r="D369" s="1">
        <f>'PR-RAS'!E374</f>
        <v>40061.129999999997</v>
      </c>
      <c r="E369" s="1">
        <v>0</v>
      </c>
      <c r="F369" s="1">
        <v>0</v>
      </c>
      <c r="G369" s="2">
        <f t="shared" si="8"/>
        <v>463122.94367999997</v>
      </c>
      <c r="H369" s="2">
        <f t="shared" si="9"/>
        <v>0.12999999999738066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741413</v>
      </c>
      <c r="D370" s="1">
        <f>'PR-RAS'!E375</f>
        <v>114748.09</v>
      </c>
      <c r="E370" s="1">
        <v>0</v>
      </c>
      <c r="F370" s="1">
        <v>0</v>
      </c>
      <c r="G370" s="2">
        <f t="shared" si="8"/>
        <v>358265.48741999996</v>
      </c>
      <c r="H370" s="2">
        <f t="shared" si="9"/>
        <v>8.999999999650754E-2</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5578930</v>
      </c>
      <c r="D371" s="1">
        <f>'PR-RAS'!E376</f>
        <v>5534103.3899999997</v>
      </c>
      <c r="E371" s="1">
        <v>0</v>
      </c>
      <c r="F371" s="1">
        <v>0</v>
      </c>
      <c r="G371" s="2">
        <f t="shared" si="8"/>
        <v>6159440.6085999999</v>
      </c>
      <c r="H371" s="2">
        <f t="shared" si="9"/>
        <v>0.38999999966472387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4468227</v>
      </c>
      <c r="D373" s="1">
        <f>'PR-RAS'!E378</f>
        <v>2051816.72</v>
      </c>
      <c r="E373" s="1">
        <v>0</v>
      </c>
      <c r="F373" s="1">
        <v>0</v>
      </c>
      <c r="G373" s="2">
        <f t="shared" si="8"/>
        <v>3188732.0836799997</v>
      </c>
      <c r="H373" s="2">
        <f t="shared" si="9"/>
        <v>0.28000000002793968</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4468227</v>
      </c>
      <c r="D374" s="1">
        <f>'PR-RAS'!E379</f>
        <v>2051816.72</v>
      </c>
      <c r="E374" s="1">
        <v>0</v>
      </c>
      <c r="F374" s="1">
        <v>0</v>
      </c>
      <c r="G374" s="2">
        <f t="shared" si="8"/>
        <v>3197303.9441199997</v>
      </c>
      <c r="H374" s="2">
        <f t="shared" si="9"/>
        <v>0.28000000002793968</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3164827</v>
      </c>
      <c r="D378" s="1">
        <f>'PR-RAS'!E383</f>
        <v>2319740.85</v>
      </c>
      <c r="E378" s="1">
        <v>0</v>
      </c>
      <c r="F378" s="1">
        <v>0</v>
      </c>
      <c r="G378" s="2">
        <f t="shared" si="8"/>
        <v>2942224.3799000001</v>
      </c>
      <c r="H378" s="2">
        <f t="shared" si="9"/>
        <v>0.14999999990686774</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3154827</v>
      </c>
      <c r="D379" s="1">
        <f>'PR-RAS'!E384</f>
        <v>2309640.85</v>
      </c>
      <c r="E379" s="1">
        <v>0</v>
      </c>
      <c r="F379" s="1">
        <v>0</v>
      </c>
      <c r="G379" s="2">
        <f t="shared" si="8"/>
        <v>2938613.0885999999</v>
      </c>
      <c r="H379" s="2">
        <f t="shared" si="9"/>
        <v>0.14999999990686774</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10000</v>
      </c>
      <c r="D380" s="1">
        <f>'PR-RAS'!E385</f>
        <v>10100</v>
      </c>
      <c r="E380" s="1">
        <v>0</v>
      </c>
      <c r="F380" s="1">
        <v>0</v>
      </c>
      <c r="G380" s="2">
        <f t="shared" si="8"/>
        <v>11445.8</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8"/>
        <v>0</v>
      </c>
      <c r="H381" s="2">
        <f t="shared" si="9"/>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5438027</v>
      </c>
      <c r="D386" s="1">
        <f>'PR-RAS'!E391</f>
        <v>526832.97</v>
      </c>
      <c r="E386" s="1">
        <v>0</v>
      </c>
      <c r="F386" s="1">
        <v>0</v>
      </c>
      <c r="G386" s="2">
        <f t="shared" si="8"/>
        <v>2499301.7818999998</v>
      </c>
      <c r="H386" s="2">
        <f t="shared" si="9"/>
        <v>3.0000000027939677E-2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915650</v>
      </c>
      <c r="D388" s="1">
        <f>'PR-RAS'!E393</f>
        <v>526832.97</v>
      </c>
      <c r="E388" s="1">
        <v>0</v>
      </c>
      <c r="F388" s="1">
        <v>0</v>
      </c>
      <c r="G388" s="2">
        <f t="shared" si="8"/>
        <v>762125.26878000004</v>
      </c>
      <c r="H388" s="2">
        <f t="shared" si="9"/>
        <v>3.0000000027939677E-2</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444504</v>
      </c>
      <c r="D389" s="1">
        <f>'PR-RAS'!E394</f>
        <v>0</v>
      </c>
      <c r="E389" s="1">
        <v>0</v>
      </c>
      <c r="F389" s="1">
        <v>0</v>
      </c>
      <c r="G389" s="2">
        <f t="shared" si="8"/>
        <v>172467.552</v>
      </c>
      <c r="H389" s="2">
        <f t="shared" si="9"/>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4077873</v>
      </c>
      <c r="D390" s="1">
        <f>'PR-RAS'!E395</f>
        <v>0</v>
      </c>
      <c r="E390" s="1">
        <v>0</v>
      </c>
      <c r="F390" s="1">
        <v>0</v>
      </c>
      <c r="G390" s="2">
        <f t="shared" si="8"/>
        <v>1586292.5970000001</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19863</v>
      </c>
      <c r="D391" s="1">
        <f>'PR-RAS'!E396</f>
        <v>11187.51</v>
      </c>
      <c r="E391" s="1">
        <v>0</v>
      </c>
      <c r="F391" s="1">
        <v>0</v>
      </c>
      <c r="G391" s="2">
        <f t="shared" si="8"/>
        <v>16472.827800000003</v>
      </c>
      <c r="H391" s="2">
        <f t="shared" si="9"/>
        <v>0.48999999999978172</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19863</v>
      </c>
      <c r="D392" s="1">
        <f>'PR-RAS'!E397</f>
        <v>11187.51</v>
      </c>
      <c r="E392" s="1">
        <v>0</v>
      </c>
      <c r="F392" s="1">
        <v>0</v>
      </c>
      <c r="G392" s="2">
        <f t="shared" si="8"/>
        <v>16515.065820000003</v>
      </c>
      <c r="H392" s="2">
        <f t="shared" si="9"/>
        <v>0.48999999999978172</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19863</v>
      </c>
      <c r="D394" s="1">
        <f>'PR-RAS'!E399</f>
        <v>11187.51</v>
      </c>
      <c r="E394" s="1">
        <v>0</v>
      </c>
      <c r="F394" s="1">
        <v>0</v>
      </c>
      <c r="G394" s="2">
        <f t="shared" si="8"/>
        <v>16599.541860000001</v>
      </c>
      <c r="H394" s="2">
        <f t="shared" si="9"/>
        <v>0.48999999999978172</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60807460</v>
      </c>
      <c r="D397" s="1">
        <f>'PR-RAS'!E402</f>
        <v>41222607.580000006</v>
      </c>
      <c r="E397" s="1">
        <v>0</v>
      </c>
      <c r="F397" s="1">
        <v>0</v>
      </c>
      <c r="G397" s="2">
        <f t="shared" si="8"/>
        <v>56728059.36336001</v>
      </c>
      <c r="H397" s="2">
        <f t="shared" si="9"/>
        <v>0.41999999433755875</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60576108</v>
      </c>
      <c r="D398" s="1">
        <f>'PR-RAS'!E403</f>
        <v>41184664.200000003</v>
      </c>
      <c r="E398" s="1">
        <v>0</v>
      </c>
      <c r="F398" s="1">
        <v>0</v>
      </c>
      <c r="G398" s="2">
        <f t="shared" si="8"/>
        <v>56749338.250800006</v>
      </c>
      <c r="H398" s="2">
        <f t="shared" si="9"/>
        <v>0.20000000298023224</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231352</v>
      </c>
      <c r="D399" s="1">
        <f>'PR-RAS'!E404</f>
        <v>7943.38</v>
      </c>
      <c r="E399" s="1">
        <v>0</v>
      </c>
      <c r="F399" s="1">
        <v>0</v>
      </c>
      <c r="G399" s="2">
        <f t="shared" si="8"/>
        <v>98401.026480000015</v>
      </c>
      <c r="H399" s="2">
        <f t="shared" si="9"/>
        <v>0.38000000000010914</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30000</v>
      </c>
      <c r="E400" s="1">
        <v>0</v>
      </c>
      <c r="F400" s="1">
        <v>0</v>
      </c>
      <c r="G400" s="2">
        <f t="shared" si="8"/>
        <v>23940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189779600</v>
      </c>
      <c r="D403" s="1">
        <f>'PR-RAS'!E408</f>
        <v>184416220.03999999</v>
      </c>
      <c r="E403" s="1">
        <v>0</v>
      </c>
      <c r="F403" s="1">
        <v>0</v>
      </c>
      <c r="G403" s="2">
        <f t="shared" si="8"/>
        <v>224562040.11216</v>
      </c>
      <c r="H403" s="2">
        <f t="shared" si="9"/>
        <v>3.9999991655349731E-2</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166341860</v>
      </c>
      <c r="D405" s="1">
        <f>'PR-RAS'!E410</f>
        <v>214893583.52000001</v>
      </c>
      <c r="E405" s="1">
        <v>0</v>
      </c>
      <c r="F405" s="1">
        <v>0</v>
      </c>
      <c r="G405" s="2">
        <f t="shared" si="8"/>
        <v>240836126.92416</v>
      </c>
      <c r="H405" s="2">
        <f t="shared" si="9"/>
        <v>0.47999998927116394</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665017</v>
      </c>
      <c r="D406" s="1">
        <f>'PR-RAS'!E411</f>
        <v>517902.13</v>
      </c>
      <c r="E406" s="1">
        <v>0</v>
      </c>
      <c r="F406" s="1">
        <v>0</v>
      </c>
      <c r="G406" s="2">
        <f t="shared" si="8"/>
        <v>688832.61030000006</v>
      </c>
      <c r="H406" s="2">
        <f t="shared" si="9"/>
        <v>0.13000000000465661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1511292778</v>
      </c>
      <c r="D407" s="1">
        <f>'PR-RAS'!E412</f>
        <v>1672136264.4599998</v>
      </c>
      <c r="E407" s="1">
        <v>0</v>
      </c>
      <c r="F407" s="1">
        <v>0</v>
      </c>
      <c r="G407" s="2">
        <f t="shared" si="8"/>
        <v>1971359514.6095202</v>
      </c>
      <c r="H407" s="2">
        <f t="shared" si="9"/>
        <v>0.45999979972839355</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1579767024</v>
      </c>
      <c r="D408" s="1">
        <f>'PR-RAS'!E413</f>
        <v>1693679593.9599998</v>
      </c>
      <c r="E408" s="1">
        <v>0</v>
      </c>
      <c r="F408" s="1">
        <v>0</v>
      </c>
      <c r="G408" s="2">
        <f t="shared" si="8"/>
        <v>2021620368.2514398</v>
      </c>
      <c r="H408" s="2">
        <f t="shared" si="9"/>
        <v>4.0000200271606445E-2</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68474246</v>
      </c>
      <c r="D410" s="1">
        <f>'PR-RAS'!E415</f>
        <v>21543329.5</v>
      </c>
      <c r="E410" s="1">
        <v>0</v>
      </c>
      <c r="F410" s="1">
        <v>0</v>
      </c>
      <c r="G410" s="2">
        <f t="shared" si="8"/>
        <v>45628410.144999996</v>
      </c>
      <c r="H410" s="2">
        <f t="shared" si="9"/>
        <v>0.5</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439409139</v>
      </c>
      <c r="D412" s="1">
        <f>'PR-RAS'!E417</f>
        <v>476898154.00999999</v>
      </c>
      <c r="E412" s="1">
        <v>0</v>
      </c>
      <c r="F412" s="1">
        <v>0</v>
      </c>
      <c r="G412" s="2">
        <f t="shared" si="8"/>
        <v>572607438.72521996</v>
      </c>
      <c r="H412" s="2">
        <f t="shared" si="9"/>
        <v>9.9999904632568359E-3</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67223802</v>
      </c>
      <c r="D413" s="1">
        <f>'PR-RAS'!E418</f>
        <v>79925320.849999994</v>
      </c>
      <c r="E413" s="1">
        <v>0</v>
      </c>
      <c r="F413" s="1">
        <v>0</v>
      </c>
      <c r="G413" s="2">
        <f t="shared" si="8"/>
        <v>93554670.804399997</v>
      </c>
      <c r="H413" s="2">
        <f t="shared" si="9"/>
        <v>0.15000000596046448</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69084798</v>
      </c>
      <c r="D414" s="1">
        <f>'PR-RAS'!E420</f>
        <v>7890134.7300000004</v>
      </c>
      <c r="E414" s="1">
        <v>0</v>
      </c>
      <c r="F414" s="1">
        <v>0</v>
      </c>
      <c r="G414" s="2">
        <f t="shared" si="8"/>
        <v>35049272.860980004</v>
      </c>
      <c r="H414" s="2">
        <f t="shared" si="9"/>
        <v>0.26999999955296516</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64309</v>
      </c>
      <c r="D415" s="1">
        <f>'PR-RAS'!E421</f>
        <v>289567.28999999998</v>
      </c>
      <c r="E415" s="1">
        <v>0</v>
      </c>
      <c r="F415" s="1">
        <v>0</v>
      </c>
      <c r="G415" s="2">
        <f t="shared" si="8"/>
        <v>266385.64211999997</v>
      </c>
      <c r="H415" s="2">
        <f t="shared" si="9"/>
        <v>0.28999999997904524</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64309</v>
      </c>
      <c r="D428" s="1">
        <f>'PR-RAS'!E434</f>
        <v>250000</v>
      </c>
      <c r="E428" s="1">
        <v>0</v>
      </c>
      <c r="F428" s="1">
        <v>0</v>
      </c>
      <c r="G428" s="2">
        <f t="shared" si="8"/>
        <v>240959.943</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39567.29</v>
      </c>
      <c r="E436" s="1">
        <v>0</v>
      </c>
      <c r="F436" s="1">
        <v>0</v>
      </c>
      <c r="G436" s="2">
        <f t="shared" si="8"/>
        <v>34423.542300000001</v>
      </c>
      <c r="H436" s="2">
        <f t="shared" si="9"/>
        <v>0.29000000000087311</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39567.29</v>
      </c>
      <c r="E437" s="1">
        <v>0</v>
      </c>
      <c r="F437" s="1">
        <v>0</v>
      </c>
      <c r="G437" s="2">
        <f t="shared" si="8"/>
        <v>34502.676879999999</v>
      </c>
      <c r="H437" s="2">
        <f t="shared" si="9"/>
        <v>0.29000000000087311</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3146264</v>
      </c>
      <c r="D466" s="1">
        <f>'PR-RAS'!E472</f>
        <v>43158.62</v>
      </c>
      <c r="E466" s="1">
        <v>0</v>
      </c>
      <c r="F466" s="1">
        <v>0</v>
      </c>
      <c r="G466" s="2">
        <f t="shared" si="8"/>
        <v>1503150.2766000002</v>
      </c>
      <c r="H466" s="2">
        <f t="shared" si="9"/>
        <v>0.37999999999738066</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6.62</v>
      </c>
      <c r="E472" s="1">
        <v>0</v>
      </c>
      <c r="F472" s="1">
        <v>0</v>
      </c>
      <c r="G472" s="2">
        <f t="shared" si="8"/>
        <v>6.23604</v>
      </c>
      <c r="H472" s="2">
        <f t="shared" si="9"/>
        <v>0.37999999999999989</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6.62</v>
      </c>
      <c r="E473" s="1">
        <v>0</v>
      </c>
      <c r="F473" s="1">
        <v>0</v>
      </c>
      <c r="G473" s="2">
        <f t="shared" si="8"/>
        <v>6.2492799999999997</v>
      </c>
      <c r="H473" s="2">
        <f t="shared" si="9"/>
        <v>0.37999999999999989</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3146264</v>
      </c>
      <c r="D475" s="1">
        <f>'PR-RAS'!E481</f>
        <v>43152</v>
      </c>
      <c r="E475" s="1">
        <v>0</v>
      </c>
      <c r="F475" s="1">
        <v>0</v>
      </c>
      <c r="G475" s="2">
        <f t="shared" si="8"/>
        <v>1532237.2319999998</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3146264</v>
      </c>
      <c r="D476" s="1">
        <f>'PR-RAS'!E482</f>
        <v>43152</v>
      </c>
      <c r="E476" s="1">
        <v>0</v>
      </c>
      <c r="F476" s="1">
        <v>0</v>
      </c>
      <c r="G476" s="2">
        <f t="shared" si="8"/>
        <v>1535469.7999999998</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65874225</v>
      </c>
      <c r="D478" s="1">
        <f>'PR-RAS'!E484</f>
        <v>7557408.8200000003</v>
      </c>
      <c r="E478" s="1">
        <v>0</v>
      </c>
      <c r="F478" s="1">
        <v>0</v>
      </c>
      <c r="G478" s="2">
        <f t="shared" si="8"/>
        <v>38631773.339280002</v>
      </c>
      <c r="H478" s="2">
        <f t="shared" si="9"/>
        <v>0.17999999970197678</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16685588</v>
      </c>
      <c r="D484" s="1">
        <f>'PR-RAS'!E490</f>
        <v>8470</v>
      </c>
      <c r="E484" s="1">
        <v>0</v>
      </c>
      <c r="F484" s="1">
        <v>0</v>
      </c>
      <c r="G484" s="2">
        <f t="shared" si="8"/>
        <v>8067321.0240000002</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16685588</v>
      </c>
      <c r="D485" s="1">
        <f>'PR-RAS'!E491</f>
        <v>8470</v>
      </c>
      <c r="E485" s="1">
        <v>0</v>
      </c>
      <c r="F485" s="1">
        <v>0</v>
      </c>
      <c r="G485" s="2">
        <f t="shared" si="8"/>
        <v>8084023.5520000001</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44988436</v>
      </c>
      <c r="D489" s="1">
        <f>'PR-RAS'!E495</f>
        <v>7548938.8200000003</v>
      </c>
      <c r="E489" s="1">
        <v>0</v>
      </c>
      <c r="F489" s="1">
        <v>0</v>
      </c>
      <c r="G489" s="2">
        <f t="shared" si="8"/>
        <v>29322121.05632</v>
      </c>
      <c r="H489" s="2">
        <f t="shared" si="9"/>
        <v>0.17999999970197678</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43606121</v>
      </c>
      <c r="D490" s="1">
        <f>'PR-RAS'!E496</f>
        <v>7548938.8200000003</v>
      </c>
      <c r="E490" s="1">
        <v>0</v>
      </c>
      <c r="F490" s="1">
        <v>0</v>
      </c>
      <c r="G490" s="2">
        <f t="shared" si="8"/>
        <v>28706255.334959999</v>
      </c>
      <c r="H490" s="2">
        <f t="shared" si="9"/>
        <v>0.17999999970197678</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1382315</v>
      </c>
      <c r="D492" s="1">
        <f>'PR-RAS'!E498</f>
        <v>0</v>
      </c>
      <c r="E492" s="1">
        <v>0</v>
      </c>
      <c r="F492" s="1">
        <v>0</v>
      </c>
      <c r="G492" s="2">
        <f t="shared" si="8"/>
        <v>678716.66500000004</v>
      </c>
      <c r="H492" s="2">
        <f t="shared" si="9"/>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4200000</v>
      </c>
      <c r="D496" s="1">
        <f>'PR-RAS'!E502</f>
        <v>0</v>
      </c>
      <c r="E496" s="1">
        <v>0</v>
      </c>
      <c r="F496" s="1">
        <v>0</v>
      </c>
      <c r="G496" s="2">
        <f t="shared" si="8"/>
        <v>2079000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4200000</v>
      </c>
      <c r="D497" s="1">
        <f>'PR-RAS'!E503</f>
        <v>0</v>
      </c>
      <c r="E497" s="1">
        <v>0</v>
      </c>
      <c r="F497" s="1">
        <v>0</v>
      </c>
      <c r="G497" s="2">
        <f t="shared" si="8"/>
        <v>2083200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201</v>
      </c>
      <c r="D501" s="1">
        <f>'PR-RAS'!E507</f>
        <v>0</v>
      </c>
      <c r="E501" s="1">
        <v>0</v>
      </c>
      <c r="F501" s="1">
        <v>0</v>
      </c>
      <c r="G501" s="2">
        <f t="shared" si="8"/>
        <v>100.5</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201</v>
      </c>
      <c r="D502" s="1">
        <f>'PR-RAS'!E508</f>
        <v>0</v>
      </c>
      <c r="E502" s="1">
        <v>0</v>
      </c>
      <c r="F502" s="1">
        <v>0</v>
      </c>
      <c r="G502" s="2">
        <f t="shared" si="8"/>
        <v>100.70099999999999</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16792536</v>
      </c>
      <c r="D522" s="1">
        <f>'PR-RAS'!E528</f>
        <v>39875817.68</v>
      </c>
      <c r="E522" s="1">
        <v>0</v>
      </c>
      <c r="F522" s="1">
        <v>0</v>
      </c>
      <c r="G522" s="2">
        <f t="shared" ref="G522:G809" si="10">(B522/1000)*(C522*1+D522*2)</f>
        <v>50299513.278560005</v>
      </c>
      <c r="H522" s="2">
        <f t="shared" ref="H522:H809" si="11">ABS(C522-ROUND(C522,0))+ABS(D522-ROUND(D522,0))</f>
        <v>0.32000000029802322</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0"/>
        <v>0</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0"/>
        <v>0</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2551000</v>
      </c>
      <c r="D574" s="1">
        <f>'PR-RAS'!E580</f>
        <v>12447400</v>
      </c>
      <c r="E574" s="1">
        <v>0</v>
      </c>
      <c r="F574" s="1">
        <v>0</v>
      </c>
      <c r="G574" s="2">
        <f t="shared" si="10"/>
        <v>15726443.399999999</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2551000</v>
      </c>
      <c r="D579" s="1">
        <f>'PR-RAS'!E585</f>
        <v>12447400</v>
      </c>
      <c r="E579" s="1">
        <v>0</v>
      </c>
      <c r="F579" s="1">
        <v>0</v>
      </c>
      <c r="G579" s="2">
        <f t="shared" si="10"/>
        <v>15863672.399999999</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2551000</v>
      </c>
      <c r="D580" s="1">
        <f>'PR-RAS'!E586</f>
        <v>12447400</v>
      </c>
      <c r="E580" s="1">
        <v>0</v>
      </c>
      <c r="F580" s="1">
        <v>0</v>
      </c>
      <c r="G580" s="2">
        <f t="shared" si="10"/>
        <v>15891118.199999999</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14241536</v>
      </c>
      <c r="D587" s="1">
        <f>'PR-RAS'!E593</f>
        <v>27428417.68</v>
      </c>
      <c r="E587" s="1">
        <v>0</v>
      </c>
      <c r="F587" s="1">
        <v>0</v>
      </c>
      <c r="G587" s="2">
        <f t="shared" si="10"/>
        <v>40491645.616959997</v>
      </c>
      <c r="H587" s="2">
        <f t="shared" si="11"/>
        <v>0.32000000029802322</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13196</v>
      </c>
      <c r="D593" s="1">
        <f>'PR-RAS'!E599</f>
        <v>5763051.8300000001</v>
      </c>
      <c r="E593" s="1">
        <v>0</v>
      </c>
      <c r="F593" s="1">
        <v>0</v>
      </c>
      <c r="G593" s="2">
        <f t="shared" si="10"/>
        <v>6831265.3987199999</v>
      </c>
      <c r="H593" s="2">
        <f t="shared" si="11"/>
        <v>0.16999999992549419</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3956</v>
      </c>
      <c r="D594" s="1">
        <f>'PR-RAS'!E600</f>
        <v>5754581.8300000001</v>
      </c>
      <c r="E594" s="1">
        <v>0</v>
      </c>
      <c r="F594" s="1">
        <v>0</v>
      </c>
      <c r="G594" s="2">
        <f t="shared" si="10"/>
        <v>6827279.9583799997</v>
      </c>
      <c r="H594" s="2">
        <f t="shared" si="11"/>
        <v>0.16999999992549419</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9240</v>
      </c>
      <c r="D596" s="1">
        <f>'PR-RAS'!E602</f>
        <v>8470</v>
      </c>
      <c r="E596" s="1">
        <v>0</v>
      </c>
      <c r="F596" s="1">
        <v>0</v>
      </c>
      <c r="G596" s="2">
        <f t="shared" si="10"/>
        <v>15577.099999999999</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1936252</v>
      </c>
      <c r="D599" s="1">
        <f>'PR-RAS'!E605</f>
        <v>21665165.18</v>
      </c>
      <c r="E599" s="1">
        <v>0</v>
      </c>
      <c r="F599" s="1">
        <v>0</v>
      </c>
      <c r="G599" s="2">
        <f t="shared" si="10"/>
        <v>27069416.251279999</v>
      </c>
      <c r="H599" s="2">
        <f t="shared" si="11"/>
        <v>0.17999999970197678</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516423</v>
      </c>
      <c r="D600" s="1">
        <f>'PR-RAS'!E606</f>
        <v>21402322.34</v>
      </c>
      <c r="E600" s="1">
        <v>0</v>
      </c>
      <c r="F600" s="1">
        <v>0</v>
      </c>
      <c r="G600" s="2">
        <f t="shared" si="10"/>
        <v>25949319.540319998</v>
      </c>
      <c r="H600" s="2">
        <f t="shared" si="11"/>
        <v>0.33999999985098839</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1419829</v>
      </c>
      <c r="D602" s="1">
        <f>'PR-RAS'!E608</f>
        <v>262842.84000000003</v>
      </c>
      <c r="E602" s="1">
        <v>0</v>
      </c>
      <c r="F602" s="1">
        <v>0</v>
      </c>
      <c r="G602" s="2">
        <f t="shared" si="10"/>
        <v>1169254.32268</v>
      </c>
      <c r="H602" s="2">
        <f t="shared" si="11"/>
        <v>0.15999999997438863</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4200000</v>
      </c>
      <c r="D606" s="1">
        <f>'PR-RAS'!E612</f>
        <v>0</v>
      </c>
      <c r="E606" s="1">
        <v>0</v>
      </c>
      <c r="F606" s="1">
        <v>0</v>
      </c>
      <c r="G606" s="2">
        <f t="shared" si="10"/>
        <v>2541000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4200000</v>
      </c>
      <c r="D607" s="1">
        <f>'PR-RAS'!E613</f>
        <v>0</v>
      </c>
      <c r="E607" s="1">
        <v>0</v>
      </c>
      <c r="F607" s="1">
        <v>0</v>
      </c>
      <c r="G607" s="2">
        <f t="shared" si="10"/>
        <v>2545200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8092088</v>
      </c>
      <c r="D611" s="1">
        <f>'PR-RAS'!E617</f>
        <v>200.67</v>
      </c>
      <c r="E611" s="1">
        <v>0</v>
      </c>
      <c r="F611" s="1">
        <v>0</v>
      </c>
      <c r="G611" s="2">
        <f t="shared" si="10"/>
        <v>4936418.4973999998</v>
      </c>
      <c r="H611" s="2">
        <f t="shared" si="11"/>
        <v>0.33000000000001251</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8092088</v>
      </c>
      <c r="D612" s="1">
        <f>'PR-RAS'!E618</f>
        <v>200.67</v>
      </c>
      <c r="E612" s="1">
        <v>0</v>
      </c>
      <c r="F612" s="1">
        <v>0</v>
      </c>
      <c r="G612" s="2">
        <f t="shared" si="10"/>
        <v>4944510.9867399996</v>
      </c>
      <c r="H612" s="2">
        <f t="shared" si="11"/>
        <v>0.33000000000001251</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52292262</v>
      </c>
      <c r="D629" s="1">
        <f>'PR-RAS'!E635</f>
        <v>0</v>
      </c>
      <c r="E629" s="1">
        <v>0</v>
      </c>
      <c r="F629" s="1">
        <v>0</v>
      </c>
      <c r="G629" s="2">
        <f t="shared" si="10"/>
        <v>32839540.535999998</v>
      </c>
      <c r="H629" s="2">
        <f t="shared" si="11"/>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31985682.949999999</v>
      </c>
      <c r="E630" s="1">
        <v>0</v>
      </c>
      <c r="F630" s="1">
        <v>0</v>
      </c>
      <c r="G630" s="2">
        <f t="shared" si="10"/>
        <v>40237989.151100002</v>
      </c>
      <c r="H630" s="2">
        <f t="shared" si="11"/>
        <v>5.000000074505806E-2</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65412322</v>
      </c>
      <c r="D631" s="1">
        <f>'PR-RAS'!E637</f>
        <v>86019316.790000007</v>
      </c>
      <c r="E631" s="1">
        <v>0</v>
      </c>
      <c r="F631" s="1">
        <v>0</v>
      </c>
      <c r="G631" s="2">
        <f t="shared" si="10"/>
        <v>149594102.01540002</v>
      </c>
      <c r="H631" s="2">
        <f t="shared" si="11"/>
        <v>0.20999999344348907</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1580377576</v>
      </c>
      <c r="D633" s="1">
        <f>'PR-RAS'!E639</f>
        <v>1680026399.1899998</v>
      </c>
      <c r="E633" s="1">
        <v>0</v>
      </c>
      <c r="F633" s="1">
        <v>0</v>
      </c>
      <c r="G633" s="2">
        <f t="shared" si="10"/>
        <v>3122351996.6081595</v>
      </c>
      <c r="H633" s="2">
        <f t="shared" si="11"/>
        <v>0.18999981880187988</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1596559560</v>
      </c>
      <c r="D634" s="1">
        <f>'PR-RAS'!E640</f>
        <v>1733555411.6399999</v>
      </c>
      <c r="E634" s="1">
        <v>0</v>
      </c>
      <c r="F634" s="1">
        <v>0</v>
      </c>
      <c r="G634" s="2">
        <f t="shared" si="10"/>
        <v>3205303352.61624</v>
      </c>
      <c r="H634" s="2">
        <f t="shared" si="11"/>
        <v>0.3600001335144043</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0"/>
        <v>0</v>
      </c>
      <c r="H635" s="2">
        <f t="shared" si="11"/>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16181984</v>
      </c>
      <c r="D636" s="1">
        <f>'PR-RAS'!E642</f>
        <v>53529012.450000048</v>
      </c>
      <c r="E636" s="1">
        <v>0</v>
      </c>
      <c r="F636" s="1">
        <v>0</v>
      </c>
      <c r="G636" s="2">
        <f t="shared" si="10"/>
        <v>78257405.651500061</v>
      </c>
      <c r="H636" s="2">
        <f t="shared" si="11"/>
        <v>0.45000004768371582</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373996817</v>
      </c>
      <c r="D638" s="1">
        <f>'PR-RAS'!E644</f>
        <v>390878837.21999997</v>
      </c>
      <c r="E638" s="1">
        <v>0</v>
      </c>
      <c r="F638" s="1">
        <v>0</v>
      </c>
      <c r="G638" s="2">
        <f t="shared" si="10"/>
        <v>736215611.04728007</v>
      </c>
      <c r="H638" s="2">
        <f t="shared" si="11"/>
        <v>0.21999996900558472</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390178801</v>
      </c>
      <c r="D640" s="1">
        <f>'PR-RAS'!E646</f>
        <v>444407849.67000002</v>
      </c>
      <c r="E640" s="1">
        <v>0</v>
      </c>
      <c r="F640" s="1">
        <v>0</v>
      </c>
      <c r="G640" s="2">
        <f t="shared" si="10"/>
        <v>817277485.71726012</v>
      </c>
      <c r="H640" s="2">
        <f t="shared" si="11"/>
        <v>0.32999998331069946</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29987756</v>
      </c>
      <c r="D641" s="1">
        <f>'PR-RAS'!E647</f>
        <v>35115269.18</v>
      </c>
      <c r="E641" s="1">
        <v>0</v>
      </c>
      <c r="F641" s="1">
        <v>0</v>
      </c>
      <c r="G641" s="2">
        <f t="shared" si="10"/>
        <v>64139708.3904</v>
      </c>
      <c r="H641" s="2">
        <f t="shared" si="11"/>
        <v>0.17999999970197678</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102396293</v>
      </c>
      <c r="D642" s="1">
        <f>'PR-RAS'!E649</f>
        <v>121500044.2</v>
      </c>
      <c r="E642" s="1">
        <v>0</v>
      </c>
      <c r="F642" s="1">
        <v>0</v>
      </c>
      <c r="G642" s="2">
        <f t="shared" si="10"/>
        <v>221399080.47739998</v>
      </c>
      <c r="H642" s="2">
        <f t="shared" si="11"/>
        <v>0.20000000298023224</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1821667022</v>
      </c>
      <c r="D643" s="1">
        <f>'PR-RAS'!E650</f>
        <v>1779530370.22</v>
      </c>
      <c r="E643" s="1">
        <v>0</v>
      </c>
      <c r="F643" s="1">
        <v>0</v>
      </c>
      <c r="G643" s="2">
        <f t="shared" si="10"/>
        <v>3454427223.4864802</v>
      </c>
      <c r="H643" s="2">
        <f t="shared" si="11"/>
        <v>0.22000002861022949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1802033458</v>
      </c>
      <c r="D644" s="1">
        <f>'PR-RAS'!E651</f>
        <v>1775334878.51</v>
      </c>
      <c r="E644" s="1">
        <v>0</v>
      </c>
      <c r="F644" s="1">
        <v>0</v>
      </c>
      <c r="G644" s="2">
        <f t="shared" si="10"/>
        <v>3441788167.2578602</v>
      </c>
      <c r="H644" s="2">
        <f t="shared" si="11"/>
        <v>0.49000000953674316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122029857</v>
      </c>
      <c r="D645" s="1">
        <f>'PR-RAS'!E652</f>
        <v>125695535.91000009</v>
      </c>
      <c r="E645" s="1">
        <v>0</v>
      </c>
      <c r="F645" s="1">
        <v>0</v>
      </c>
      <c r="G645" s="2">
        <f t="shared" si="10"/>
        <v>240483078.16008011</v>
      </c>
      <c r="H645" s="2">
        <f t="shared" si="11"/>
        <v>8.9999914169311523E-2</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152</v>
      </c>
      <c r="D646" s="1">
        <f>'PR-RAS'!E653</f>
        <v>159</v>
      </c>
      <c r="E646" s="1">
        <v>0</v>
      </c>
      <c r="F646" s="1">
        <v>0</v>
      </c>
      <c r="G646" s="2">
        <f t="shared" si="10"/>
        <v>303.15000000000003</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6137</v>
      </c>
      <c r="D647" s="1">
        <f>'PR-RAS'!E654</f>
        <v>6197</v>
      </c>
      <c r="E647" s="1">
        <v>0</v>
      </c>
      <c r="F647" s="1">
        <v>0</v>
      </c>
      <c r="G647" s="2">
        <f t="shared" si="10"/>
        <v>11971.026</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152</v>
      </c>
      <c r="D648" s="1">
        <f>'PR-RAS'!E655</f>
        <v>159</v>
      </c>
      <c r="E648" s="1">
        <v>0</v>
      </c>
      <c r="F648" s="1">
        <v>0</v>
      </c>
      <c r="G648" s="2">
        <f t="shared" si="10"/>
        <v>304.09000000000003</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5591</v>
      </c>
      <c r="D649" s="1">
        <f>'PR-RAS'!E656</f>
        <v>5671</v>
      </c>
      <c r="E649" s="1">
        <v>0</v>
      </c>
      <c r="F649" s="1">
        <v>0</v>
      </c>
      <c r="G649" s="2">
        <f t="shared" si="10"/>
        <v>10972.584000000001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17681862</v>
      </c>
      <c r="D650" s="1">
        <f>'PR-RAS'!E657</f>
        <v>22830361.640000001</v>
      </c>
      <c r="E650" s="1">
        <v>0</v>
      </c>
      <c r="F650" s="1">
        <v>0</v>
      </c>
      <c r="G650" s="2">
        <f t="shared" si="10"/>
        <v>41109337.846720003</v>
      </c>
      <c r="H650" s="2">
        <f t="shared" si="11"/>
        <v>0.35999999940395355</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10020242</v>
      </c>
      <c r="D652" s="1">
        <f>'PR-RAS'!E659</f>
        <v>10290582.48</v>
      </c>
      <c r="E652" s="1">
        <v>0</v>
      </c>
      <c r="F652" s="1">
        <v>0</v>
      </c>
      <c r="G652" s="2">
        <f t="shared" si="10"/>
        <v>19921515.93096</v>
      </c>
      <c r="H652" s="2">
        <f t="shared" si="11"/>
        <v>0.48000000044703484</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0</v>
      </c>
      <c r="D653" s="1">
        <f>'PR-RAS'!E660</f>
        <v>0</v>
      </c>
      <c r="E653" s="1">
        <v>0</v>
      </c>
      <c r="F653" s="1">
        <v>0</v>
      </c>
      <c r="G653" s="2">
        <f t="shared" si="10"/>
        <v>0</v>
      </c>
      <c r="H653" s="2">
        <f t="shared" si="11"/>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36481782</v>
      </c>
      <c r="D654" s="1">
        <f>'PR-RAS'!E661</f>
        <v>56823028.43</v>
      </c>
      <c r="E654" s="1">
        <v>0</v>
      </c>
      <c r="F654" s="1">
        <v>0</v>
      </c>
      <c r="G654" s="2">
        <f t="shared" si="10"/>
        <v>98033478.775580019</v>
      </c>
      <c r="H654" s="2">
        <f t="shared" si="11"/>
        <v>0.42999999970197678</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0"/>
        <v>0</v>
      </c>
      <c r="H655" s="2">
        <f t="shared" si="11"/>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71548</v>
      </c>
      <c r="D656" s="1">
        <f>'PR-RAS'!E663</f>
        <v>105000</v>
      </c>
      <c r="E656" s="1">
        <v>0</v>
      </c>
      <c r="F656" s="1">
        <v>0</v>
      </c>
      <c r="G656" s="2">
        <f t="shared" si="10"/>
        <v>184413.94</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11666</v>
      </c>
      <c r="D657" s="1">
        <f>'PR-RAS'!E664</f>
        <v>93750</v>
      </c>
      <c r="E657" s="1">
        <v>0</v>
      </c>
      <c r="F657" s="1">
        <v>0</v>
      </c>
      <c r="G657" s="2">
        <f t="shared" si="10"/>
        <v>130652.89600000001</v>
      </c>
      <c r="H657" s="2">
        <f t="shared" si="11"/>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16537926</v>
      </c>
      <c r="D658" s="1">
        <f>'PR-RAS'!E665</f>
        <v>24439559.260000002</v>
      </c>
      <c r="E658" s="1">
        <v>0</v>
      </c>
      <c r="F658" s="1">
        <v>0</v>
      </c>
      <c r="G658" s="2">
        <f t="shared" si="10"/>
        <v>42978998.249640003</v>
      </c>
      <c r="H658" s="2">
        <f t="shared" si="11"/>
        <v>0.26000000163912773</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 t="shared" si="10"/>
        <v>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826265</v>
      </c>
      <c r="D660" s="1">
        <f>'PR-RAS'!E667</f>
        <v>1051117.25</v>
      </c>
      <c r="E660" s="1">
        <v>0</v>
      </c>
      <c r="F660" s="1">
        <v>0</v>
      </c>
      <c r="G660" s="2">
        <f t="shared" si="10"/>
        <v>1929881.1705</v>
      </c>
      <c r="H660" s="2">
        <f t="shared" si="11"/>
        <v>0.25</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1237370</v>
      </c>
      <c r="D661" s="1">
        <f>'PR-RAS'!E668</f>
        <v>1053909.0900000001</v>
      </c>
      <c r="E661" s="1">
        <v>0</v>
      </c>
      <c r="F661" s="1">
        <v>0</v>
      </c>
      <c r="G661" s="2">
        <f t="shared" si="10"/>
        <v>2207824.1988000004</v>
      </c>
      <c r="H661" s="2">
        <f t="shared" si="11"/>
        <v>9.0000000083819032E-2</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11969697</v>
      </c>
      <c r="D662" s="1">
        <f>'PR-RAS'!E669</f>
        <v>3451778.41</v>
      </c>
      <c r="E662" s="1">
        <v>0</v>
      </c>
      <c r="F662" s="1">
        <v>0</v>
      </c>
      <c r="G662" s="2">
        <f t="shared" si="10"/>
        <v>12475220.775020001</v>
      </c>
      <c r="H662" s="2">
        <f t="shared" si="11"/>
        <v>0.41000000014901161</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30966</v>
      </c>
      <c r="D663" s="1">
        <f>'PR-RAS'!E670</f>
        <v>108349.96</v>
      </c>
      <c r="E663" s="1">
        <v>0</v>
      </c>
      <c r="F663" s="1">
        <v>0</v>
      </c>
      <c r="G663" s="2">
        <f t="shared" si="10"/>
        <v>163954.83904000002</v>
      </c>
      <c r="H663" s="2">
        <f t="shared" si="11"/>
        <v>3.9999999993597157E-2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240</v>
      </c>
      <c r="D664" s="1">
        <f>'PR-RAS'!E671</f>
        <v>0</v>
      </c>
      <c r="E664" s="1">
        <v>0</v>
      </c>
      <c r="F664" s="1">
        <v>0</v>
      </c>
      <c r="G664" s="2">
        <f t="shared" si="10"/>
        <v>159.12</v>
      </c>
      <c r="H664" s="2">
        <f t="shared" si="11"/>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0"/>
        <v>0</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70000</v>
      </c>
      <c r="D666" s="1">
        <f>'PR-RAS'!E673</f>
        <v>0</v>
      </c>
      <c r="E666" s="1">
        <v>0</v>
      </c>
      <c r="F666" s="1">
        <v>0</v>
      </c>
      <c r="G666" s="2">
        <f t="shared" si="10"/>
        <v>46550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465429656</v>
      </c>
      <c r="D668" s="1">
        <f>'PR-RAS'!E675</f>
        <v>528235700.44</v>
      </c>
      <c r="E668" s="1">
        <v>0</v>
      </c>
      <c r="F668" s="1">
        <v>0</v>
      </c>
      <c r="G668" s="2">
        <f t="shared" si="10"/>
        <v>1015108004.9389601</v>
      </c>
      <c r="H668" s="2">
        <f t="shared" si="11"/>
        <v>0.43999999761581421</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17146074</v>
      </c>
      <c r="D669" s="1">
        <f>'PR-RAS'!E676</f>
        <v>16326050.689999999</v>
      </c>
      <c r="E669" s="1">
        <v>0</v>
      </c>
      <c r="F669" s="1">
        <v>0</v>
      </c>
      <c r="G669" s="2">
        <f t="shared" si="10"/>
        <v>33265181.153839998</v>
      </c>
      <c r="H669" s="2">
        <f t="shared" si="11"/>
        <v>0.31000000052154064</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26091698</v>
      </c>
      <c r="D670" s="1">
        <f>'PR-RAS'!E677</f>
        <v>29882146.25</v>
      </c>
      <c r="E670" s="1">
        <v>0</v>
      </c>
      <c r="F670" s="1">
        <v>0</v>
      </c>
      <c r="G670" s="2">
        <f t="shared" si="10"/>
        <v>57437657.644500002</v>
      </c>
      <c r="H670" s="2">
        <f t="shared" si="11"/>
        <v>0.25</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7457533</v>
      </c>
      <c r="D671" s="1">
        <f>'PR-RAS'!E678</f>
        <v>709225.15</v>
      </c>
      <c r="E671" s="1">
        <v>0</v>
      </c>
      <c r="F671" s="1">
        <v>0</v>
      </c>
      <c r="G671" s="2">
        <f t="shared" si="10"/>
        <v>5946908.8110000007</v>
      </c>
      <c r="H671" s="2">
        <f t="shared" si="11"/>
        <v>0.15000000002328306</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25749999</v>
      </c>
      <c r="D687" s="1">
        <f>'PR-RAS'!E694</f>
        <v>39627927.25</v>
      </c>
      <c r="E687" s="1">
        <v>0</v>
      </c>
      <c r="F687" s="1">
        <v>0</v>
      </c>
      <c r="G687" s="2">
        <f t="shared" si="10"/>
        <v>72034015.501000002</v>
      </c>
      <c r="H687" s="2">
        <f t="shared" si="11"/>
        <v>0.25</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16212</v>
      </c>
      <c r="D688" s="1">
        <f>'PR-RAS'!E695</f>
        <v>1242</v>
      </c>
      <c r="E688" s="1">
        <v>0</v>
      </c>
      <c r="F688" s="1">
        <v>0</v>
      </c>
      <c r="G688" s="2">
        <f t="shared" si="10"/>
        <v>12844.152000000002</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121256</v>
      </c>
      <c r="D689" s="1">
        <f>'PR-RAS'!E696</f>
        <v>680772.72</v>
      </c>
      <c r="E689" s="1">
        <v>0</v>
      </c>
      <c r="F689" s="1">
        <v>0</v>
      </c>
      <c r="G689" s="2">
        <f t="shared" si="10"/>
        <v>1020167.3907199999</v>
      </c>
      <c r="H689" s="2">
        <f t="shared" si="11"/>
        <v>0.28000000002793968</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5910985</v>
      </c>
      <c r="D690" s="1">
        <f>'PR-RAS'!E697</f>
        <v>2748570.52</v>
      </c>
      <c r="E690" s="1">
        <v>0</v>
      </c>
      <c r="F690" s="1">
        <v>0</v>
      </c>
      <c r="G690" s="2">
        <f t="shared" si="10"/>
        <v>7860198.8415599987</v>
      </c>
      <c r="H690" s="2">
        <f t="shared" si="11"/>
        <v>0.47999999998137355</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67577623</v>
      </c>
      <c r="D691" s="1">
        <f>'PR-RAS'!E698</f>
        <v>65007997.310000002</v>
      </c>
      <c r="E691" s="1">
        <v>0</v>
      </c>
      <c r="F691" s="1">
        <v>0</v>
      </c>
      <c r="G691" s="2">
        <f t="shared" si="10"/>
        <v>136339596.15779999</v>
      </c>
      <c r="H691" s="2">
        <f t="shared" si="11"/>
        <v>0.31000000238418579</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91250</v>
      </c>
      <c r="E693" s="1">
        <v>0</v>
      </c>
      <c r="F693" s="1">
        <v>0</v>
      </c>
      <c r="G693" s="2">
        <f t="shared" si="10"/>
        <v>126289.99999999999</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64337886</v>
      </c>
      <c r="D703" s="1">
        <f>'PR-RAS'!E710</f>
        <v>80998278.170000002</v>
      </c>
      <c r="E703" s="1">
        <v>0</v>
      </c>
      <c r="F703" s="1">
        <v>0</v>
      </c>
      <c r="G703" s="2">
        <f t="shared" si="10"/>
        <v>158886778.52267998</v>
      </c>
      <c r="H703" s="2">
        <f t="shared" si="11"/>
        <v>0.17000000178813934</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2770077</v>
      </c>
      <c r="D705" s="1">
        <f>'PR-RAS'!E712</f>
        <v>1380448.81</v>
      </c>
      <c r="E705" s="1">
        <v>0</v>
      </c>
      <c r="F705" s="1">
        <v>0</v>
      </c>
      <c r="G705" s="2">
        <f t="shared" si="10"/>
        <v>3893806.1324799997</v>
      </c>
      <c r="H705" s="2">
        <f t="shared" si="11"/>
        <v>0.18999999994412065</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2467312</v>
      </c>
      <c r="D709" s="1">
        <f>'PR-RAS'!E716</f>
        <v>2989740.07</v>
      </c>
      <c r="E709" s="1">
        <v>0</v>
      </c>
      <c r="F709" s="1">
        <v>0</v>
      </c>
      <c r="G709" s="2">
        <f t="shared" si="10"/>
        <v>5980328.8351199999</v>
      </c>
      <c r="H709" s="2">
        <f t="shared" si="11"/>
        <v>6.9999999832361937E-2</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2477863</v>
      </c>
      <c r="D710" s="1">
        <f>'PR-RAS'!E717</f>
        <v>2322509.48</v>
      </c>
      <c r="E710" s="1">
        <v>0</v>
      </c>
      <c r="F710" s="1">
        <v>0</v>
      </c>
      <c r="G710" s="2">
        <f t="shared" si="10"/>
        <v>5050123.3096399996</v>
      </c>
      <c r="H710" s="2">
        <f t="shared" si="11"/>
        <v>0.47999999998137355</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31116687</v>
      </c>
      <c r="D711" s="1">
        <f>'PR-RAS'!E718</f>
        <v>36200104.960000001</v>
      </c>
      <c r="E711" s="1">
        <v>0</v>
      </c>
      <c r="F711" s="1">
        <v>0</v>
      </c>
      <c r="G711" s="2">
        <f t="shared" si="10"/>
        <v>73496996.813199997</v>
      </c>
      <c r="H711" s="2">
        <f t="shared" si="11"/>
        <v>3.9999999105930328E-2</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5701</v>
      </c>
      <c r="D712" s="1">
        <f>'PR-RAS'!E719</f>
        <v>12114.54</v>
      </c>
      <c r="E712" s="1">
        <v>0</v>
      </c>
      <c r="F712" s="1">
        <v>0</v>
      </c>
      <c r="G712" s="2">
        <f t="shared" si="10"/>
        <v>21280.28688</v>
      </c>
      <c r="H712" s="2">
        <f t="shared" si="11"/>
        <v>0.45999999999912689</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1725047</v>
      </c>
      <c r="D713" s="1">
        <f>'PR-RAS'!E720</f>
        <v>1570517.96</v>
      </c>
      <c r="E713" s="1">
        <v>0</v>
      </c>
      <c r="F713" s="1">
        <v>0</v>
      </c>
      <c r="G713" s="2">
        <f t="shared" si="10"/>
        <v>3464651.0390399997</v>
      </c>
      <c r="H713" s="2">
        <f t="shared" si="11"/>
        <v>4.0000000037252903E-2</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441976</v>
      </c>
      <c r="D714" s="1">
        <f>'PR-RAS'!E721</f>
        <v>628970</v>
      </c>
      <c r="E714" s="1">
        <v>0</v>
      </c>
      <c r="F714" s="1">
        <v>0</v>
      </c>
      <c r="G714" s="2">
        <f t="shared" si="10"/>
        <v>1212040.108</v>
      </c>
      <c r="H714" s="2">
        <f t="shared" si="11"/>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8733777</v>
      </c>
      <c r="D715" s="1">
        <f>'PR-RAS'!E722</f>
        <v>11121797.130000001</v>
      </c>
      <c r="E715" s="1">
        <v>0</v>
      </c>
      <c r="F715" s="1">
        <v>0</v>
      </c>
      <c r="G715" s="2">
        <f t="shared" si="10"/>
        <v>22117843.079640001</v>
      </c>
      <c r="H715" s="2">
        <f t="shared" si="11"/>
        <v>0.13000000081956387</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602022</v>
      </c>
      <c r="D716" s="1">
        <f>'PR-RAS'!E723</f>
        <v>362309.59</v>
      </c>
      <c r="E716" s="1">
        <v>0</v>
      </c>
      <c r="F716" s="1">
        <v>0</v>
      </c>
      <c r="G716" s="2">
        <f t="shared" si="10"/>
        <v>948548.44370000006</v>
      </c>
      <c r="H716" s="2">
        <f t="shared" si="11"/>
        <v>0.40999999997438863</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1828108</v>
      </c>
      <c r="D717" s="1">
        <f>'PR-RAS'!E724</f>
        <v>6497839.1500000004</v>
      </c>
      <c r="E717" s="1">
        <v>0</v>
      </c>
      <c r="F717" s="1">
        <v>0</v>
      </c>
      <c r="G717" s="2">
        <f t="shared" si="10"/>
        <v>10613830.990800001</v>
      </c>
      <c r="H717" s="2">
        <f t="shared" si="11"/>
        <v>0.15000000037252903</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1404253</v>
      </c>
      <c r="D718" s="1">
        <f>'PR-RAS'!E725</f>
        <v>1178594.93</v>
      </c>
      <c r="E718" s="1">
        <v>0</v>
      </c>
      <c r="F718" s="1">
        <v>0</v>
      </c>
      <c r="G718" s="2">
        <f t="shared" si="10"/>
        <v>2696954.5306199999</v>
      </c>
      <c r="H718" s="2">
        <f t="shared" si="11"/>
        <v>7.000000006519258E-2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632221</v>
      </c>
      <c r="D719" s="1">
        <f>'PR-RAS'!E726</f>
        <v>1090688.57</v>
      </c>
      <c r="E719" s="1">
        <v>0</v>
      </c>
      <c r="F719" s="1">
        <v>0</v>
      </c>
      <c r="G719" s="2">
        <f t="shared" si="10"/>
        <v>2020163.4645199999</v>
      </c>
      <c r="H719" s="2">
        <f t="shared" si="11"/>
        <v>0.42999999993480742</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241348</v>
      </c>
      <c r="D732" s="1">
        <f>'PR-RAS'!E739</f>
        <v>244579.84</v>
      </c>
      <c r="E732" s="1">
        <v>0</v>
      </c>
      <c r="F732" s="1">
        <v>0</v>
      </c>
      <c r="G732" s="2">
        <f t="shared" si="10"/>
        <v>534001.11407999997</v>
      </c>
      <c r="H732" s="2">
        <f t="shared" si="11"/>
        <v>0.16000000000349246</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1046582</v>
      </c>
      <c r="D735" s="1">
        <f>'PR-RAS'!E742</f>
        <v>1209283.96</v>
      </c>
      <c r="E735" s="1">
        <v>0</v>
      </c>
      <c r="F735" s="1">
        <v>0</v>
      </c>
      <c r="G735" s="2">
        <f t="shared" si="10"/>
        <v>2543420.04128</v>
      </c>
      <c r="H735" s="2">
        <f t="shared" si="11"/>
        <v>4.0000000037252903E-2</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31989</v>
      </c>
      <c r="D737" s="1">
        <f>'PR-RAS'!E744</f>
        <v>35605.35</v>
      </c>
      <c r="E737" s="1">
        <v>0</v>
      </c>
      <c r="F737" s="1">
        <v>0</v>
      </c>
      <c r="G737" s="2">
        <f t="shared" si="10"/>
        <v>75954.979200000002</v>
      </c>
      <c r="H737" s="2">
        <f t="shared" si="11"/>
        <v>0.34999999999854481</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3768710</v>
      </c>
      <c r="D752" s="1">
        <f>'PR-RAS'!E759</f>
        <v>5344162.2300000004</v>
      </c>
      <c r="E752" s="1">
        <v>0</v>
      </c>
      <c r="F752" s="1">
        <v>0</v>
      </c>
      <c r="G752" s="2">
        <f t="shared" si="10"/>
        <v>10857232.879460001</v>
      </c>
      <c r="H752" s="2">
        <f t="shared" si="11"/>
        <v>0.23000000044703484</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1097241</v>
      </c>
      <c r="D753" s="1">
        <f>'PR-RAS'!E760</f>
        <v>1108797.68</v>
      </c>
      <c r="E753" s="1">
        <v>0</v>
      </c>
      <c r="F753" s="1">
        <v>0</v>
      </c>
      <c r="G753" s="2">
        <f t="shared" si="10"/>
        <v>2492756.9427199997</v>
      </c>
      <c r="H753" s="2">
        <f t="shared" si="11"/>
        <v>0.32000000006519258</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0"/>
        <v>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125000</v>
      </c>
      <c r="D755" s="1">
        <f>'PR-RAS'!E762</f>
        <v>350</v>
      </c>
      <c r="E755" s="1">
        <v>0</v>
      </c>
      <c r="F755" s="1">
        <v>0</v>
      </c>
      <c r="G755" s="2">
        <f t="shared" si="10"/>
        <v>94777.8</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550183</v>
      </c>
      <c r="D756" s="1">
        <f>'PR-RAS'!E763</f>
        <v>1409265</v>
      </c>
      <c r="E756" s="1">
        <v>0</v>
      </c>
      <c r="F756" s="1">
        <v>0</v>
      </c>
      <c r="G756" s="2">
        <f t="shared" si="10"/>
        <v>2543378.3149999999</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528150</v>
      </c>
      <c r="D757" s="1">
        <f>'PR-RAS'!E764</f>
        <v>2756435</v>
      </c>
      <c r="E757" s="1">
        <v>0</v>
      </c>
      <c r="F757" s="1">
        <v>0</v>
      </c>
      <c r="G757" s="2">
        <f t="shared" si="10"/>
        <v>4567011.12</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0"/>
        <v>0</v>
      </c>
      <c r="H762" s="2">
        <f t="shared" si="11"/>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355185</v>
      </c>
      <c r="D763" s="1">
        <f>'PR-RAS'!E770</f>
        <v>392274.41</v>
      </c>
      <c r="E763" s="1">
        <v>0</v>
      </c>
      <c r="F763" s="1">
        <v>0</v>
      </c>
      <c r="G763" s="2">
        <f t="shared" si="10"/>
        <v>868477.17083999992</v>
      </c>
      <c r="H763" s="2">
        <f t="shared" si="11"/>
        <v>0.40999999997438863</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728500</v>
      </c>
      <c r="D764" s="1">
        <f>'PR-RAS'!E771</f>
        <v>245000</v>
      </c>
      <c r="E764" s="1">
        <v>0</v>
      </c>
      <c r="F764" s="1">
        <v>0</v>
      </c>
      <c r="G764" s="2">
        <f t="shared" si="10"/>
        <v>929715.5</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401728</v>
      </c>
      <c r="D784" s="1">
        <f>'PR-RAS'!E791</f>
        <v>734167.53</v>
      </c>
      <c r="E784" s="1">
        <v>0</v>
      </c>
      <c r="F784" s="1">
        <v>0</v>
      </c>
      <c r="G784" s="2">
        <f t="shared" si="10"/>
        <v>1464259.37598</v>
      </c>
      <c r="H784" s="2">
        <f t="shared" si="11"/>
        <v>0.46999999997206032</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32360</v>
      </c>
      <c r="D809" s="1">
        <f>'PR-RAS'!E816</f>
        <v>49946.78</v>
      </c>
      <c r="E809" s="1">
        <v>0</v>
      </c>
      <c r="F809" s="1">
        <v>0</v>
      </c>
      <c r="G809" s="2">
        <f t="shared" si="10"/>
        <v>106860.87648000001</v>
      </c>
      <c r="H809" s="2">
        <f t="shared" si="11"/>
        <v>0.22000000000116415</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24068</v>
      </c>
      <c r="D810" s="1">
        <f>'PR-RAS'!E817</f>
        <v>58535.64</v>
      </c>
      <c r="E810" s="1">
        <v>0</v>
      </c>
      <c r="F810" s="1">
        <v>0</v>
      </c>
      <c r="G810" s="2">
        <f t="shared" ref="G810:G983" si="18">(B810/1000)*(C810*1+D810*2)</f>
        <v>114181.67752000001</v>
      </c>
      <c r="H810" s="2">
        <f t="shared" ref="H810:H1067" si="19">ABS(C810-ROUND(C810,0))+ABS(D810-ROUND(D810,0))</f>
        <v>0.36000000000058208</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1425353</v>
      </c>
      <c r="D812" s="1">
        <f>'PR-RAS'!E819</f>
        <v>1677405.46</v>
      </c>
      <c r="E812" s="1">
        <v>0</v>
      </c>
      <c r="F812" s="1">
        <v>0</v>
      </c>
      <c r="G812" s="2">
        <f t="shared" si="18"/>
        <v>3876712.9391200002</v>
      </c>
      <c r="H812" s="2">
        <f t="shared" si="19"/>
        <v>0.4599999999627471</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1016030</v>
      </c>
      <c r="D816" s="1">
        <f>'PR-RAS'!E823</f>
        <v>1168370.8</v>
      </c>
      <c r="E816" s="1">
        <v>0</v>
      </c>
      <c r="F816" s="1">
        <v>0</v>
      </c>
      <c r="G816" s="2">
        <f t="shared" si="18"/>
        <v>2732508.8539999998</v>
      </c>
      <c r="H816" s="2">
        <f t="shared" si="19"/>
        <v>0.19999999995343387</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21196518</v>
      </c>
      <c r="D817" s="1">
        <f>'PR-RAS'!E824</f>
        <v>28219399.530000001</v>
      </c>
      <c r="E817" s="1">
        <v>0</v>
      </c>
      <c r="F817" s="1">
        <v>0</v>
      </c>
      <c r="G817" s="2">
        <f t="shared" si="18"/>
        <v>63350418.720959999</v>
      </c>
      <c r="H817" s="2">
        <f t="shared" si="19"/>
        <v>0.4699999988079071</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779150</v>
      </c>
      <c r="D819" s="1">
        <f>'PR-RAS'!E826</f>
        <v>1403119.95</v>
      </c>
      <c r="E819" s="1">
        <v>0</v>
      </c>
      <c r="F819" s="1">
        <v>0</v>
      </c>
      <c r="G819" s="2">
        <f t="shared" si="18"/>
        <v>2932848.9381999997</v>
      </c>
      <c r="H819" s="2">
        <f t="shared" si="19"/>
        <v>5.0000000046566129E-2</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65951</v>
      </c>
      <c r="D820" s="1">
        <f>'PR-RAS'!E827</f>
        <v>36664.15</v>
      </c>
      <c r="E820" s="1">
        <v>0</v>
      </c>
      <c r="F820" s="1">
        <v>0</v>
      </c>
      <c r="G820" s="2">
        <f t="shared" si="18"/>
        <v>114069.74669999999</v>
      </c>
      <c r="H820" s="2">
        <f t="shared" si="19"/>
        <v>0.15000000000145519</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3146175</v>
      </c>
      <c r="D821" s="1">
        <f>'PR-RAS'!E828</f>
        <v>4092367.02</v>
      </c>
      <c r="E821" s="1">
        <v>0</v>
      </c>
      <c r="F821" s="1">
        <v>0</v>
      </c>
      <c r="G821" s="2">
        <f t="shared" si="18"/>
        <v>9291345.4127999991</v>
      </c>
      <c r="H821" s="2">
        <f t="shared" si="19"/>
        <v>2.0000000018626451E-2</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700</v>
      </c>
      <c r="D822" s="1">
        <f>'PR-RAS'!E829</f>
        <v>2452</v>
      </c>
      <c r="E822" s="1">
        <v>0</v>
      </c>
      <c r="F822" s="1">
        <v>0</v>
      </c>
      <c r="G822" s="2">
        <f t="shared" si="18"/>
        <v>4600.884</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1000000</v>
      </c>
      <c r="D823" s="1">
        <f>'PR-RAS'!E830</f>
        <v>100000</v>
      </c>
      <c r="E823" s="1">
        <v>0</v>
      </c>
      <c r="F823" s="1">
        <v>0</v>
      </c>
      <c r="G823" s="2">
        <f t="shared" si="18"/>
        <v>986400</v>
      </c>
      <c r="H823" s="2">
        <f t="shared" si="19"/>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64309</v>
      </c>
      <c r="D844" s="1">
        <f>'PR-RAS'!E851</f>
        <v>250000</v>
      </c>
      <c r="E844" s="1">
        <v>0</v>
      </c>
      <c r="F844" s="1">
        <v>0</v>
      </c>
      <c r="G844" s="2">
        <f t="shared" si="18"/>
        <v>475712.48699999996</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39567.29</v>
      </c>
      <c r="E849" s="1">
        <v>0</v>
      </c>
      <c r="F849" s="1">
        <v>0</v>
      </c>
      <c r="G849" s="2">
        <f t="shared" si="18"/>
        <v>67106.12384</v>
      </c>
      <c r="H849" s="2">
        <f t="shared" si="19"/>
        <v>0.29000000000087311</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16676348</v>
      </c>
      <c r="D872" s="1">
        <f>'PR-RAS'!E879</f>
        <v>0</v>
      </c>
      <c r="E872" s="1">
        <v>0</v>
      </c>
      <c r="F872" s="1">
        <v>0</v>
      </c>
      <c r="G872" s="2">
        <f t="shared" si="18"/>
        <v>14525099.107999999</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22801149</v>
      </c>
      <c r="D878" s="1">
        <f>'PR-RAS'!E885</f>
        <v>6922434.6299999999</v>
      </c>
      <c r="E878" s="1">
        <v>0</v>
      </c>
      <c r="F878" s="1">
        <v>0</v>
      </c>
      <c r="G878" s="2">
        <f t="shared" si="18"/>
        <v>32138558.01402</v>
      </c>
      <c r="H878" s="2">
        <f t="shared" si="19"/>
        <v>0.37000000011175871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20804972</v>
      </c>
      <c r="D879" s="1">
        <f>'PR-RAS'!E886</f>
        <v>626504.18999999994</v>
      </c>
      <c r="E879" s="1">
        <v>0</v>
      </c>
      <c r="F879" s="1">
        <v>0</v>
      </c>
      <c r="G879" s="2">
        <f t="shared" si="18"/>
        <v>19366906.773639999</v>
      </c>
      <c r="H879" s="2">
        <f t="shared" si="19"/>
        <v>0.18999999994412065</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18"/>
        <v>0</v>
      </c>
      <c r="H882" s="2">
        <f t="shared" si="19"/>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1382315</v>
      </c>
      <c r="D883" s="1">
        <f>'PR-RAS'!E890</f>
        <v>0</v>
      </c>
      <c r="E883" s="1">
        <v>0</v>
      </c>
      <c r="F883" s="1">
        <v>0</v>
      </c>
      <c r="G883" s="2">
        <f t="shared" si="18"/>
        <v>1219201.83</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201</v>
      </c>
      <c r="D893" s="1">
        <f>'PR-RAS'!E900</f>
        <v>0</v>
      </c>
      <c r="E893" s="1">
        <v>0</v>
      </c>
      <c r="F893" s="1">
        <v>0</v>
      </c>
      <c r="G893" s="2">
        <f t="shared" si="18"/>
        <v>179.292</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18"/>
        <v>0</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3956</v>
      </c>
      <c r="D939" s="1">
        <f>'PR-RAS'!E946</f>
        <v>0</v>
      </c>
      <c r="E939" s="1">
        <v>0</v>
      </c>
      <c r="F939" s="1">
        <v>0</v>
      </c>
      <c r="G939" s="2">
        <f t="shared" si="18"/>
        <v>3710.7279999999996</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5754581.8300000001</v>
      </c>
      <c r="E940" s="1">
        <v>0</v>
      </c>
      <c r="F940" s="1">
        <v>0</v>
      </c>
      <c r="G940" s="2">
        <f t="shared" si="18"/>
        <v>10807104.67674</v>
      </c>
      <c r="H940" s="2">
        <f t="shared" si="19"/>
        <v>0.16999999992549419</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9240</v>
      </c>
      <c r="D943" s="1">
        <f>'PR-RAS'!E950</f>
        <v>8470</v>
      </c>
      <c r="E943" s="1">
        <v>0</v>
      </c>
      <c r="F943" s="1">
        <v>0</v>
      </c>
      <c r="G943" s="2">
        <f t="shared" si="18"/>
        <v>24661.559999999998</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5467266.3399999999</v>
      </c>
      <c r="E946" s="1">
        <v>0</v>
      </c>
      <c r="F946" s="1">
        <v>0</v>
      </c>
      <c r="G946" s="2">
        <f t="shared" si="18"/>
        <v>10333133.382599998</v>
      </c>
      <c r="H946" s="2">
        <f t="shared" si="19"/>
        <v>0.33999999985098839</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516423</v>
      </c>
      <c r="D947" s="1">
        <f>'PR-RAS'!E954</f>
        <v>2119276.88</v>
      </c>
      <c r="E947" s="1">
        <v>0</v>
      </c>
      <c r="F947" s="1">
        <v>0</v>
      </c>
      <c r="G947" s="2">
        <f t="shared" si="18"/>
        <v>4498208.0149599994</v>
      </c>
      <c r="H947" s="2">
        <f t="shared" si="19"/>
        <v>0.12000000011175871</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138065</v>
      </c>
      <c r="D951" s="1">
        <f>'PR-RAS'!E958</f>
        <v>262842.84000000003</v>
      </c>
      <c r="E951" s="1">
        <v>0</v>
      </c>
      <c r="F951" s="1">
        <v>0</v>
      </c>
      <c r="G951" s="2">
        <f t="shared" si="18"/>
        <v>630563.14600000007</v>
      </c>
      <c r="H951" s="2">
        <f t="shared" si="19"/>
        <v>0.15999999997438863</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8092088</v>
      </c>
      <c r="D961" s="1">
        <f>'PR-RAS'!E968</f>
        <v>200.67</v>
      </c>
      <c r="E961" s="1">
        <v>0</v>
      </c>
      <c r="F961" s="1">
        <v>0</v>
      </c>
      <c r="G961" s="2">
        <f t="shared" si="18"/>
        <v>7768789.7663999991</v>
      </c>
      <c r="H961" s="2">
        <f t="shared" si="19"/>
        <v>0.33000000000001251</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8470</v>
      </c>
      <c r="D976" s="1">
        <f>'PR-RAS'!E985</f>
        <v>8470</v>
      </c>
      <c r="E976" s="1">
        <v>0</v>
      </c>
      <c r="F976" s="1">
        <v>0</v>
      </c>
      <c r="G976" s="2">
        <f t="shared" si="18"/>
        <v>24774.75</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1244250</v>
      </c>
      <c r="D978" s="1">
        <f>'PR-RAS'!E987</f>
        <v>981407.55</v>
      </c>
      <c r="E978" s="1">
        <v>0</v>
      </c>
      <c r="F978" s="1">
        <v>0</v>
      </c>
      <c r="G978" s="2">
        <f t="shared" si="18"/>
        <v>3133302.6027000002</v>
      </c>
      <c r="H978" s="2">
        <f t="shared" si="19"/>
        <v>0.44999999995343387</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1619870916</v>
      </c>
      <c r="D984" s="6">
        <f>BILANCA!E6</f>
        <v>1766793441.8899999</v>
      </c>
      <c r="E984" s="6">
        <v>0</v>
      </c>
      <c r="F984" s="6">
        <v>0</v>
      </c>
      <c r="G984" s="7">
        <f t="shared" ref="G984:G1241" si="22">B984/1000*C984+B984/500*D984</f>
        <v>5153457.79978</v>
      </c>
      <c r="H984" s="7">
        <f t="shared" si="19"/>
        <v>0.1100001335144043</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1371328474</v>
      </c>
      <c r="D985" s="1">
        <f>BILANCA!E7</f>
        <v>1486601666.8299999</v>
      </c>
      <c r="E985" s="1">
        <v>0</v>
      </c>
      <c r="F985" s="1">
        <v>0</v>
      </c>
      <c r="G985" s="2">
        <f t="shared" si="22"/>
        <v>8689063.6153200008</v>
      </c>
      <c r="H985" s="2">
        <f t="shared" si="19"/>
        <v>0.17000007629394531</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65530493</v>
      </c>
      <c r="D986" s="1">
        <f>BILANCA!E8</f>
        <v>64014747.730000012</v>
      </c>
      <c r="E986" s="1">
        <v>0</v>
      </c>
      <c r="F986" s="1">
        <v>0</v>
      </c>
      <c r="G986" s="2">
        <f t="shared" si="22"/>
        <v>580679.96538000007</v>
      </c>
      <c r="H986" s="2">
        <f t="shared" si="19"/>
        <v>0.26999998837709427</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62167761</v>
      </c>
      <c r="D987" s="1">
        <f>BILANCA!E9</f>
        <v>60812689.240000002</v>
      </c>
      <c r="E987" s="1">
        <v>0</v>
      </c>
      <c r="F987" s="1">
        <v>0</v>
      </c>
      <c r="G987" s="2">
        <f t="shared" si="22"/>
        <v>735172.55792000005</v>
      </c>
      <c r="H987" s="2">
        <f t="shared" si="19"/>
        <v>0.24000000208616257</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6968980</v>
      </c>
      <c r="D988" s="1">
        <f>BILANCA!E10</f>
        <v>7223204.4699999997</v>
      </c>
      <c r="E988" s="1">
        <v>0</v>
      </c>
      <c r="F988" s="1">
        <v>0</v>
      </c>
      <c r="G988" s="2">
        <f t="shared" si="22"/>
        <v>107076.94469999999</v>
      </c>
      <c r="H988" s="2">
        <f t="shared" si="19"/>
        <v>0.46999999973922968</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3606248</v>
      </c>
      <c r="D989" s="1">
        <f>BILANCA!E11</f>
        <v>4021145.98</v>
      </c>
      <c r="E989" s="1">
        <v>0</v>
      </c>
      <c r="F989" s="1">
        <v>0</v>
      </c>
      <c r="G989" s="2">
        <f t="shared" si="22"/>
        <v>69891.239759999997</v>
      </c>
      <c r="H989" s="2">
        <f t="shared" si="19"/>
        <v>2.0000000018626451E-2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1010872905</v>
      </c>
      <c r="D990" s="1">
        <f>BILANCA!E12</f>
        <v>1078548712.27</v>
      </c>
      <c r="E990" s="1">
        <v>0</v>
      </c>
      <c r="F990" s="1">
        <v>0</v>
      </c>
      <c r="G990" s="2">
        <f t="shared" si="22"/>
        <v>22175792.306779999</v>
      </c>
      <c r="H990" s="2">
        <f t="shared" si="19"/>
        <v>0.26999998092651367</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882713167</v>
      </c>
      <c r="D991" s="1">
        <f>BILANCA!E13</f>
        <v>939114284.94999993</v>
      </c>
      <c r="E991" s="1">
        <v>0</v>
      </c>
      <c r="F991" s="1">
        <v>0</v>
      </c>
      <c r="G991" s="2">
        <f t="shared" si="22"/>
        <v>22087533.895199999</v>
      </c>
      <c r="H991" s="2">
        <f t="shared" si="19"/>
        <v>5.000007152557373E-2</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9231804</v>
      </c>
      <c r="D992" s="1">
        <f>BILANCA!E14</f>
        <v>9238460.0399999991</v>
      </c>
      <c r="E992" s="1">
        <v>0</v>
      </c>
      <c r="F992" s="1">
        <v>0</v>
      </c>
      <c r="G992" s="2">
        <f t="shared" si="22"/>
        <v>249378.51671999996</v>
      </c>
      <c r="H992" s="2">
        <f t="shared" si="19"/>
        <v>3.9999999105930328E-2</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1372117366</v>
      </c>
      <c r="D993" s="1">
        <f>BILANCA!E15</f>
        <v>1444022063.53</v>
      </c>
      <c r="E993" s="1">
        <v>0</v>
      </c>
      <c r="F993" s="1">
        <v>0</v>
      </c>
      <c r="G993" s="2">
        <f t="shared" si="22"/>
        <v>42601614.930600002</v>
      </c>
      <c r="H993" s="2">
        <f t="shared" si="19"/>
        <v>0.47000002861022949</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9547235</v>
      </c>
      <c r="D994" s="1">
        <f>BILANCA!E16</f>
        <v>9552017.9900000002</v>
      </c>
      <c r="E994" s="1">
        <v>0</v>
      </c>
      <c r="F994" s="1">
        <v>0</v>
      </c>
      <c r="G994" s="2">
        <f t="shared" si="22"/>
        <v>315163.98077999998</v>
      </c>
      <c r="H994" s="2">
        <f t="shared" si="19"/>
        <v>9.9999997764825821E-3</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56254425</v>
      </c>
      <c r="D995" s="1">
        <f>BILANCA!E17</f>
        <v>53070327.969999999</v>
      </c>
      <c r="E995" s="1">
        <v>0</v>
      </c>
      <c r="F995" s="1">
        <v>0</v>
      </c>
      <c r="G995" s="2">
        <f t="shared" si="22"/>
        <v>1948740.9712800002</v>
      </c>
      <c r="H995" s="2">
        <f t="shared" si="19"/>
        <v>3.0000001192092896E-2</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564437663</v>
      </c>
      <c r="D996" s="1">
        <f>BILANCA!E18</f>
        <v>576768584.58000004</v>
      </c>
      <c r="E996" s="1">
        <v>0</v>
      </c>
      <c r="F996" s="1">
        <v>0</v>
      </c>
      <c r="G996" s="2">
        <f t="shared" si="22"/>
        <v>22333672.818080001</v>
      </c>
      <c r="H996" s="2">
        <f t="shared" si="19"/>
        <v>0.41999995708465576</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98131125</v>
      </c>
      <c r="D997" s="1">
        <f>BILANCA!E19</f>
        <v>116571747.66000003</v>
      </c>
      <c r="E997" s="1">
        <v>0</v>
      </c>
      <c r="F997" s="1">
        <v>0</v>
      </c>
      <c r="G997" s="2">
        <f t="shared" si="22"/>
        <v>4637844.6844800003</v>
      </c>
      <c r="H997" s="2">
        <f t="shared" si="19"/>
        <v>0.3399999737739563</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131340059</v>
      </c>
      <c r="D998" s="1">
        <f>BILANCA!E20</f>
        <v>141990174.34999999</v>
      </c>
      <c r="E998" s="1">
        <v>0</v>
      </c>
      <c r="F998" s="1">
        <v>0</v>
      </c>
      <c r="G998" s="2">
        <f t="shared" si="22"/>
        <v>6229806.1154999994</v>
      </c>
      <c r="H998" s="2">
        <f t="shared" si="19"/>
        <v>0.34999999403953552</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8713890</v>
      </c>
      <c r="D999" s="1">
        <f>BILANCA!E21</f>
        <v>8829248.5500000007</v>
      </c>
      <c r="E999" s="1">
        <v>0</v>
      </c>
      <c r="F999" s="1">
        <v>0</v>
      </c>
      <c r="G999" s="2">
        <f t="shared" si="22"/>
        <v>421958.1936</v>
      </c>
      <c r="H999" s="2">
        <f t="shared" si="19"/>
        <v>0.44999999925494194</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55271227</v>
      </c>
      <c r="D1000" s="1">
        <f>BILANCA!E22</f>
        <v>56077527.969999999</v>
      </c>
      <c r="E1000" s="1">
        <v>0</v>
      </c>
      <c r="F1000" s="1">
        <v>0</v>
      </c>
      <c r="G1000" s="2">
        <f t="shared" si="22"/>
        <v>2846246.8099800004</v>
      </c>
      <c r="H1000" s="2">
        <f t="shared" si="19"/>
        <v>3.0000001192092896E-2</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231357873</v>
      </c>
      <c r="D1001" s="1">
        <f>BILANCA!E23</f>
        <v>253707987.74000001</v>
      </c>
      <c r="E1001" s="1">
        <v>0</v>
      </c>
      <c r="F1001" s="1">
        <v>0</v>
      </c>
      <c r="G1001" s="2">
        <f t="shared" si="22"/>
        <v>13297929.272639999</v>
      </c>
      <c r="H1001" s="2">
        <f t="shared" si="19"/>
        <v>0.25999999046325684</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6715147</v>
      </c>
      <c r="D1002" s="1">
        <f>BILANCA!E24</f>
        <v>6638873.21</v>
      </c>
      <c r="E1002" s="1">
        <v>0</v>
      </c>
      <c r="F1002" s="1">
        <v>0</v>
      </c>
      <c r="G1002" s="2">
        <f t="shared" si="22"/>
        <v>379864.97498</v>
      </c>
      <c r="H1002" s="2">
        <f t="shared" si="19"/>
        <v>0.2099999999627471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10581637</v>
      </c>
      <c r="D1003" s="1">
        <f>BILANCA!E25</f>
        <v>11856195.960000001</v>
      </c>
      <c r="E1003" s="1">
        <v>0</v>
      </c>
      <c r="F1003" s="1">
        <v>0</v>
      </c>
      <c r="G1003" s="2">
        <f t="shared" si="22"/>
        <v>685880.5784</v>
      </c>
      <c r="H1003" s="2">
        <f t="shared" si="19"/>
        <v>3.9999999105930328E-2</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69115450</v>
      </c>
      <c r="D1004" s="1">
        <f>BILANCA!E26</f>
        <v>73244677.939999998</v>
      </c>
      <c r="E1004" s="1">
        <v>0</v>
      </c>
      <c r="F1004" s="1">
        <v>0</v>
      </c>
      <c r="G1004" s="2">
        <f t="shared" si="22"/>
        <v>4527700.9234800003</v>
      </c>
      <c r="H1004" s="2">
        <f t="shared" si="19"/>
        <v>6.0000002384185791E-2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414964158</v>
      </c>
      <c r="D1006" s="1">
        <f>BILANCA!E28</f>
        <v>435772938.06</v>
      </c>
      <c r="E1006" s="1">
        <v>0</v>
      </c>
      <c r="F1006" s="1">
        <v>0</v>
      </c>
      <c r="G1006" s="2">
        <f t="shared" si="22"/>
        <v>29589730.784759998</v>
      </c>
      <c r="H1006" s="2">
        <f t="shared" si="19"/>
        <v>6.0000002384185791E-2</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9113895</v>
      </c>
      <c r="D1007" s="1">
        <f>BILANCA!E29</f>
        <v>8371763.4100000001</v>
      </c>
      <c r="E1007" s="1">
        <v>0</v>
      </c>
      <c r="F1007" s="1">
        <v>0</v>
      </c>
      <c r="G1007" s="2">
        <f t="shared" si="22"/>
        <v>620578.12368000008</v>
      </c>
      <c r="H1007" s="2">
        <f t="shared" si="19"/>
        <v>0.41000000014901161</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31491526</v>
      </c>
      <c r="D1008" s="1">
        <f>BILANCA!E30</f>
        <v>31556182.640000001</v>
      </c>
      <c r="E1008" s="1">
        <v>0</v>
      </c>
      <c r="F1008" s="1">
        <v>0</v>
      </c>
      <c r="G1008" s="2">
        <f t="shared" si="22"/>
        <v>2365097.2820000001</v>
      </c>
      <c r="H1008" s="2">
        <f t="shared" si="19"/>
        <v>0.35999999940395355</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111363</v>
      </c>
      <c r="D1010" s="1">
        <f>BILANCA!E32</f>
        <v>111362.5</v>
      </c>
      <c r="E1010" s="1">
        <v>0</v>
      </c>
      <c r="F1010" s="1">
        <v>0</v>
      </c>
      <c r="G1010" s="2">
        <f t="shared" si="22"/>
        <v>9020.3760000000002</v>
      </c>
      <c r="H1010" s="2">
        <f t="shared" si="19"/>
        <v>0.5</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22488994</v>
      </c>
      <c r="D1012" s="1">
        <f>BILANCA!E34</f>
        <v>23295781.73</v>
      </c>
      <c r="E1012" s="1">
        <v>0</v>
      </c>
      <c r="F1012" s="1">
        <v>0</v>
      </c>
      <c r="G1012" s="2">
        <f t="shared" si="22"/>
        <v>2003336.16634</v>
      </c>
      <c r="H1012" s="2">
        <f t="shared" si="19"/>
        <v>0.26999999955296516</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11898735</v>
      </c>
      <c r="D1013" s="1">
        <f>BILANCA!E35</f>
        <v>10679527.169999996</v>
      </c>
      <c r="E1013" s="1">
        <v>0</v>
      </c>
      <c r="F1013" s="1">
        <v>0</v>
      </c>
      <c r="G1013" s="2">
        <f t="shared" si="22"/>
        <v>997733.68019999983</v>
      </c>
      <c r="H1013" s="2">
        <f t="shared" si="19"/>
        <v>0.1699999962002039</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23896595</v>
      </c>
      <c r="D1014" s="1">
        <f>BILANCA!E36</f>
        <v>25899504.27</v>
      </c>
      <c r="E1014" s="1">
        <v>0</v>
      </c>
      <c r="F1014" s="1">
        <v>0</v>
      </c>
      <c r="G1014" s="2">
        <f t="shared" si="22"/>
        <v>2346563.7097399998</v>
      </c>
      <c r="H1014" s="2">
        <f t="shared" si="19"/>
        <v>0.26999999955296516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271415</v>
      </c>
      <c r="D1015" s="1">
        <f>BILANCA!E37</f>
        <v>268743.33</v>
      </c>
      <c r="E1015" s="1">
        <v>0</v>
      </c>
      <c r="F1015" s="1">
        <v>0</v>
      </c>
      <c r="G1015" s="2">
        <f t="shared" si="22"/>
        <v>25884.85312</v>
      </c>
      <c r="H1015" s="2">
        <f t="shared" si="19"/>
        <v>0.33000000001629815</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0</v>
      </c>
      <c r="D1016" s="1">
        <f>BILANCA!E38</f>
        <v>0</v>
      </c>
      <c r="E1016" s="1">
        <v>0</v>
      </c>
      <c r="F1016" s="1">
        <v>0</v>
      </c>
      <c r="G1016" s="2">
        <f t="shared" si="22"/>
        <v>0</v>
      </c>
      <c r="H1016" s="2">
        <f t="shared" si="19"/>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551231</v>
      </c>
      <c r="D1017" s="1">
        <f>BILANCA!E39</f>
        <v>551231.69999999995</v>
      </c>
      <c r="E1017" s="1">
        <v>0</v>
      </c>
      <c r="F1017" s="1">
        <v>0</v>
      </c>
      <c r="G1017" s="2">
        <f t="shared" si="22"/>
        <v>56225.609599999996</v>
      </c>
      <c r="H1017" s="2">
        <f t="shared" si="19"/>
        <v>0.30000000004656613</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12820506</v>
      </c>
      <c r="D1018" s="1">
        <f>BILANCA!E40</f>
        <v>16039952.130000001</v>
      </c>
      <c r="E1018" s="1">
        <v>0</v>
      </c>
      <c r="F1018" s="1">
        <v>0</v>
      </c>
      <c r="G1018" s="2">
        <f t="shared" si="22"/>
        <v>1571514.3591000002</v>
      </c>
      <c r="H1018" s="2">
        <f t="shared" si="19"/>
        <v>0.13000000081956387</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732733</v>
      </c>
      <c r="D1019" s="1">
        <f>BILANCA!E41</f>
        <v>768337.63000000012</v>
      </c>
      <c r="E1019" s="1">
        <v>0</v>
      </c>
      <c r="F1019" s="1">
        <v>0</v>
      </c>
      <c r="G1019" s="2">
        <f t="shared" si="22"/>
        <v>81698.697360000006</v>
      </c>
      <c r="H1019" s="2">
        <f t="shared" si="19"/>
        <v>0.36999999987892807</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1979035</v>
      </c>
      <c r="D1020" s="1">
        <f>BILANCA!E42</f>
        <v>2008697.22</v>
      </c>
      <c r="E1020" s="1">
        <v>0</v>
      </c>
      <c r="F1020" s="1">
        <v>0</v>
      </c>
      <c r="G1020" s="2">
        <f t="shared" si="22"/>
        <v>221867.88928</v>
      </c>
      <c r="H1020" s="2">
        <f t="shared" si="19"/>
        <v>0.21999999997206032</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157750</v>
      </c>
      <c r="D1021" s="1">
        <f>BILANCA!E43</f>
        <v>146550.39999999999</v>
      </c>
      <c r="E1021" s="1">
        <v>0</v>
      </c>
      <c r="F1021" s="1">
        <v>0</v>
      </c>
      <c r="G1021" s="2">
        <f t="shared" si="22"/>
        <v>17132.330399999999</v>
      </c>
      <c r="H1021" s="2">
        <f t="shared" si="19"/>
        <v>0.39999999999417923</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1404052</v>
      </c>
      <c r="D1022" s="1">
        <f>BILANCA!E44</f>
        <v>1386909.99</v>
      </c>
      <c r="E1022" s="1">
        <v>0</v>
      </c>
      <c r="F1022" s="1">
        <v>0</v>
      </c>
      <c r="G1022" s="2">
        <f t="shared" si="22"/>
        <v>162937.00722</v>
      </c>
      <c r="H1022" s="2">
        <f t="shared" si="19"/>
        <v>1.0000000009313226E-2</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8283250</v>
      </c>
      <c r="D1023" s="1">
        <f>BILANCA!E45</f>
        <v>3043051.4499999983</v>
      </c>
      <c r="E1023" s="1">
        <v>0</v>
      </c>
      <c r="F1023" s="1">
        <v>0</v>
      </c>
      <c r="G1023" s="2">
        <f t="shared" si="22"/>
        <v>574774.11599999992</v>
      </c>
      <c r="H1023" s="2">
        <f t="shared" si="19"/>
        <v>0.44999999832361937</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9698807</v>
      </c>
      <c r="D1025" s="1">
        <f>BILANCA!E47</f>
        <v>9980212.8599999994</v>
      </c>
      <c r="E1025" s="1">
        <v>0</v>
      </c>
      <c r="F1025" s="1">
        <v>0</v>
      </c>
      <c r="G1025" s="2">
        <f t="shared" si="22"/>
        <v>1245687.7742399999</v>
      </c>
      <c r="H1025" s="2">
        <f t="shared" si="19"/>
        <v>0.14000000059604645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5829347</v>
      </c>
      <c r="D1026" s="1">
        <f>BILANCA!E48</f>
        <v>483525.7</v>
      </c>
      <c r="E1026" s="1">
        <v>0</v>
      </c>
      <c r="F1026" s="1">
        <v>0</v>
      </c>
      <c r="G1026" s="2">
        <f t="shared" si="22"/>
        <v>292245.13119999995</v>
      </c>
      <c r="H1026" s="2">
        <f t="shared" si="19"/>
        <v>0.29999999998835847</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406530</v>
      </c>
      <c r="D1027" s="1">
        <f>BILANCA!E49</f>
        <v>352409.59999999998</v>
      </c>
      <c r="E1027" s="1">
        <v>0</v>
      </c>
      <c r="F1027" s="1">
        <v>0</v>
      </c>
      <c r="G1027" s="2">
        <f t="shared" si="22"/>
        <v>48899.364799999996</v>
      </c>
      <c r="H1027" s="2">
        <f t="shared" si="19"/>
        <v>0.40000000002328306</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7651434</v>
      </c>
      <c r="D1028" s="1">
        <f>BILANCA!E50</f>
        <v>7773096.71</v>
      </c>
      <c r="E1028" s="1">
        <v>0</v>
      </c>
      <c r="F1028" s="1">
        <v>0</v>
      </c>
      <c r="G1028" s="2">
        <f t="shared" si="22"/>
        <v>1043893.2338999999</v>
      </c>
      <c r="H1028" s="2">
        <f t="shared" si="19"/>
        <v>0.2900000000372529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20132</v>
      </c>
      <c r="D1029" s="1">
        <f>BILANCA!E51</f>
        <v>31319.32</v>
      </c>
      <c r="E1029" s="1">
        <v>0</v>
      </c>
      <c r="F1029" s="1">
        <v>0</v>
      </c>
      <c r="G1029" s="2">
        <f t="shared" si="22"/>
        <v>3807.4494399999999</v>
      </c>
      <c r="H1029" s="2">
        <f t="shared" si="19"/>
        <v>0.31999999999970896</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377766</v>
      </c>
      <c r="D1030" s="1">
        <f>BILANCA!E52</f>
        <v>364015.54000000656</v>
      </c>
      <c r="E1030" s="1">
        <v>0</v>
      </c>
      <c r="F1030" s="1">
        <v>0</v>
      </c>
      <c r="G1030" s="2">
        <f t="shared" si="22"/>
        <v>51972.462760000613</v>
      </c>
      <c r="H1030" s="2">
        <f t="shared" si="19"/>
        <v>0.45999999344348907</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219784</v>
      </c>
      <c r="D1031" s="1">
        <f>BILANCA!E53</f>
        <v>187433.14</v>
      </c>
      <c r="E1031" s="1">
        <v>0</v>
      </c>
      <c r="F1031" s="1">
        <v>0</v>
      </c>
      <c r="G1031" s="2">
        <f t="shared" si="22"/>
        <v>28543.21344</v>
      </c>
      <c r="H1031" s="2">
        <f t="shared" si="19"/>
        <v>0.14000000001396984</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42806755</v>
      </c>
      <c r="D1032" s="1">
        <f>BILANCA!E54</f>
        <v>45156495.020000003</v>
      </c>
      <c r="E1032" s="1">
        <v>0</v>
      </c>
      <c r="F1032" s="1">
        <v>0</v>
      </c>
      <c r="G1032" s="2">
        <f t="shared" si="22"/>
        <v>6522867.5069600008</v>
      </c>
      <c r="H1032" s="2">
        <f t="shared" si="19"/>
        <v>2.0000003278255463E-2</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42648773</v>
      </c>
      <c r="D1033" s="1">
        <f>BILANCA!E55</f>
        <v>44979912.619999997</v>
      </c>
      <c r="E1033" s="1">
        <v>0</v>
      </c>
      <c r="F1033" s="1">
        <v>0</v>
      </c>
      <c r="G1033" s="2">
        <f t="shared" si="22"/>
        <v>6630429.9120000005</v>
      </c>
      <c r="H1033" s="2">
        <f t="shared" si="19"/>
        <v>0.38000000268220901</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276085289</v>
      </c>
      <c r="D1034" s="1">
        <f>BILANCA!E56</f>
        <v>328394651.29000002</v>
      </c>
      <c r="E1034" s="1">
        <v>0</v>
      </c>
      <c r="F1034" s="1">
        <v>0</v>
      </c>
      <c r="G1034" s="2">
        <f t="shared" si="22"/>
        <v>47576604.17058</v>
      </c>
      <c r="H1034" s="2">
        <f t="shared" si="19"/>
        <v>0.29000002145767212</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273865446</v>
      </c>
      <c r="D1035" s="1">
        <f>BILANCA!E57</f>
        <v>317451927.49000001</v>
      </c>
      <c r="E1035" s="1">
        <v>0</v>
      </c>
      <c r="F1035" s="1">
        <v>0</v>
      </c>
      <c r="G1035" s="2">
        <f t="shared" si="22"/>
        <v>47256003.650959998</v>
      </c>
      <c r="H1035" s="2">
        <f t="shared" si="19"/>
        <v>0.49000000953674316</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2118388</v>
      </c>
      <c r="D1036" s="1">
        <f>BILANCA!E58</f>
        <v>103104.43</v>
      </c>
      <c r="E1036" s="1">
        <v>0</v>
      </c>
      <c r="F1036" s="1">
        <v>0</v>
      </c>
      <c r="G1036" s="2">
        <f t="shared" si="22"/>
        <v>123203.63357999999</v>
      </c>
      <c r="H1036" s="2">
        <f t="shared" si="19"/>
        <v>0.42999999999301508</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0</v>
      </c>
      <c r="D1039" s="1">
        <f>BILANCA!E61</f>
        <v>0</v>
      </c>
      <c r="E1039" s="1">
        <v>0</v>
      </c>
      <c r="F1039" s="1">
        <v>0</v>
      </c>
      <c r="G1039" s="2">
        <f t="shared" si="22"/>
        <v>0</v>
      </c>
      <c r="H1039" s="2">
        <f t="shared" si="19"/>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101455</v>
      </c>
      <c r="D1040" s="1">
        <f>BILANCA!E62</f>
        <v>10839619.369999999</v>
      </c>
      <c r="E1040" s="1">
        <v>0</v>
      </c>
      <c r="F1040" s="1">
        <v>0</v>
      </c>
      <c r="G1040" s="2">
        <f t="shared" si="22"/>
        <v>1241499.54318</v>
      </c>
      <c r="H1040" s="2">
        <f t="shared" si="19"/>
        <v>0.36999999918043613</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18441889</v>
      </c>
      <c r="D1041" s="1">
        <f>BILANCA!E63</f>
        <v>15248220.680000002</v>
      </c>
      <c r="E1041" s="1">
        <v>0</v>
      </c>
      <c r="F1041" s="1">
        <v>0</v>
      </c>
      <c r="G1041" s="2">
        <f t="shared" si="22"/>
        <v>2838423.1608800003</v>
      </c>
      <c r="H1041" s="2">
        <f t="shared" si="19"/>
        <v>0.31999999843537807</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18191543</v>
      </c>
      <c r="D1042" s="1">
        <f>BILANCA!E64</f>
        <v>15080484.890000001</v>
      </c>
      <c r="E1042" s="1">
        <v>0</v>
      </c>
      <c r="F1042" s="1">
        <v>0</v>
      </c>
      <c r="G1042" s="2">
        <f t="shared" si="22"/>
        <v>2852798.2540199999</v>
      </c>
      <c r="H1042" s="2">
        <f t="shared" si="19"/>
        <v>0.10999999940395355</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20189</v>
      </c>
      <c r="D1043" s="1">
        <f>BILANCA!E65</f>
        <v>30895.57</v>
      </c>
      <c r="E1043" s="1">
        <v>0</v>
      </c>
      <c r="F1043" s="1">
        <v>0</v>
      </c>
      <c r="G1043" s="2">
        <f t="shared" si="22"/>
        <v>4918.8083999999999</v>
      </c>
      <c r="H1043" s="2">
        <f t="shared" si="19"/>
        <v>0.43000000000029104</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230157</v>
      </c>
      <c r="D1045" s="1">
        <f>BILANCA!E67</f>
        <v>136840.22</v>
      </c>
      <c r="E1045" s="1">
        <v>0</v>
      </c>
      <c r="F1045" s="1">
        <v>0</v>
      </c>
      <c r="G1045" s="2">
        <f t="shared" si="22"/>
        <v>31237.921279999999</v>
      </c>
      <c r="H1045" s="2">
        <f t="shared" si="19"/>
        <v>0.22000000000116415</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248542442</v>
      </c>
      <c r="D1046" s="1">
        <f>BILANCA!E68</f>
        <v>280191775.05999994</v>
      </c>
      <c r="E1046" s="1">
        <v>0</v>
      </c>
      <c r="F1046" s="1">
        <v>0</v>
      </c>
      <c r="G1046" s="2">
        <f t="shared" si="22"/>
        <v>50962337.503559992</v>
      </c>
      <c r="H1046" s="2">
        <f t="shared" si="19"/>
        <v>5.9999942779541016E-2</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122029857</v>
      </c>
      <c r="D1047" s="1">
        <f>BILANCA!E69</f>
        <v>125695535.91</v>
      </c>
      <c r="E1047" s="1">
        <v>0</v>
      </c>
      <c r="F1047" s="1">
        <v>0</v>
      </c>
      <c r="G1047" s="2">
        <f t="shared" si="22"/>
        <v>23898939.444480002</v>
      </c>
      <c r="H1047" s="2">
        <f t="shared" si="19"/>
        <v>9.0000003576278687E-2</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121329337</v>
      </c>
      <c r="D1048" s="1">
        <f>BILANCA!E70</f>
        <v>125669866.20999999</v>
      </c>
      <c r="E1048" s="1">
        <v>0</v>
      </c>
      <c r="F1048" s="1">
        <v>0</v>
      </c>
      <c r="G1048" s="2">
        <f t="shared" si="22"/>
        <v>24223489.5123</v>
      </c>
      <c r="H1048" s="2">
        <f t="shared" si="19"/>
        <v>0.20999999344348907</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0</v>
      </c>
      <c r="D1049" s="1">
        <f>BILANCA!E71</f>
        <v>0</v>
      </c>
      <c r="E1049" s="1">
        <v>0</v>
      </c>
      <c r="F1049" s="1">
        <v>0</v>
      </c>
      <c r="G1049" s="2">
        <f t="shared" si="22"/>
        <v>0</v>
      </c>
      <c r="H1049" s="2">
        <f t="shared" si="19"/>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121313964</v>
      </c>
      <c r="D1050" s="1">
        <f>BILANCA!E72</f>
        <v>125601237.45999999</v>
      </c>
      <c r="E1050" s="1">
        <v>0</v>
      </c>
      <c r="F1050" s="1">
        <v>0</v>
      </c>
      <c r="G1050" s="2">
        <f t="shared" si="22"/>
        <v>24958601.407639999</v>
      </c>
      <c r="H1050" s="2">
        <f t="shared" si="19"/>
        <v>0.45999999344348907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15373</v>
      </c>
      <c r="D1052" s="1">
        <f>BILANCA!E74</f>
        <v>68628.75</v>
      </c>
      <c r="E1052" s="1">
        <v>0</v>
      </c>
      <c r="F1052" s="1">
        <v>0</v>
      </c>
      <c r="G1052" s="2">
        <f t="shared" si="22"/>
        <v>10531.504499999999</v>
      </c>
      <c r="H1052" s="2">
        <f t="shared" si="19"/>
        <v>0.25</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607265</v>
      </c>
      <c r="D1053" s="1">
        <f>BILANCA!E75</f>
        <v>15716.97</v>
      </c>
      <c r="E1053" s="1">
        <v>0</v>
      </c>
      <c r="F1053" s="1">
        <v>0</v>
      </c>
      <c r="G1053" s="2">
        <f t="shared" si="22"/>
        <v>44708.925800000005</v>
      </c>
      <c r="H1053" s="2">
        <f t="shared" si="19"/>
        <v>3.0000000000654836E-2</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93255</v>
      </c>
      <c r="D1054" s="1">
        <f>BILANCA!E76</f>
        <v>9952.73</v>
      </c>
      <c r="E1054" s="1">
        <v>0</v>
      </c>
      <c r="F1054" s="1">
        <v>0</v>
      </c>
      <c r="G1054" s="2">
        <f t="shared" si="22"/>
        <v>8034.3926599999995</v>
      </c>
      <c r="H1054" s="2">
        <f t="shared" si="19"/>
        <v>0.27000000000043656</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8308459</v>
      </c>
      <c r="D1056" s="1">
        <f>BILANCA!E78</f>
        <v>9059499.7599999998</v>
      </c>
      <c r="E1056" s="1">
        <v>0</v>
      </c>
      <c r="F1056" s="1">
        <v>0</v>
      </c>
      <c r="G1056" s="2">
        <f t="shared" si="22"/>
        <v>1929204.4719599998</v>
      </c>
      <c r="H1056" s="2">
        <f t="shared" si="19"/>
        <v>0.24000000022351742</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8316</v>
      </c>
      <c r="D1060" s="1">
        <f>BILANCA!E82</f>
        <v>0</v>
      </c>
      <c r="E1060" s="1">
        <v>0</v>
      </c>
      <c r="F1060" s="1">
        <v>0</v>
      </c>
      <c r="G1060" s="2">
        <f t="shared" si="22"/>
        <v>640.33199999999999</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87205</v>
      </c>
      <c r="D1061" s="1">
        <f>BILANCA!E83</f>
        <v>78974.2</v>
      </c>
      <c r="E1061" s="1">
        <v>0</v>
      </c>
      <c r="F1061" s="1">
        <v>0</v>
      </c>
      <c r="G1061" s="2">
        <f t="shared" si="22"/>
        <v>19121.965199999999</v>
      </c>
      <c r="H1061" s="2">
        <f t="shared" si="19"/>
        <v>0.19999999999708962</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173179</v>
      </c>
      <c r="D1062" s="1">
        <f>BILANCA!E84</f>
        <v>224579.56</v>
      </c>
      <c r="E1062" s="1">
        <v>0</v>
      </c>
      <c r="F1062" s="1">
        <v>0</v>
      </c>
      <c r="G1062" s="2">
        <f t="shared" si="22"/>
        <v>49164.711479999998</v>
      </c>
      <c r="H1062" s="2">
        <f t="shared" si="19"/>
        <v>0.44000000000232831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77499</v>
      </c>
      <c r="D1063" s="1">
        <f>BILANCA!E85</f>
        <v>82893.31</v>
      </c>
      <c r="E1063" s="1">
        <v>0</v>
      </c>
      <c r="F1063" s="1">
        <v>0</v>
      </c>
      <c r="G1063" s="2">
        <f t="shared" si="22"/>
        <v>19462.849600000001</v>
      </c>
      <c r="H1063" s="2">
        <f t="shared" si="19"/>
        <v>0.30999999999767169</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8117258</v>
      </c>
      <c r="D1064" s="1">
        <f>BILANCA!E86</f>
        <v>8838839.3100000005</v>
      </c>
      <c r="E1064" s="1">
        <v>0</v>
      </c>
      <c r="F1064" s="1">
        <v>0</v>
      </c>
      <c r="G1064" s="2">
        <f t="shared" si="22"/>
        <v>2089389.8662200002</v>
      </c>
      <c r="H1064" s="2">
        <f t="shared" si="19"/>
        <v>0.31000000052154064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5210334</v>
      </c>
      <c r="D1065" s="1">
        <f>BILANCA!E87</f>
        <v>4960333.67</v>
      </c>
      <c r="E1065" s="1">
        <v>0</v>
      </c>
      <c r="F1065" s="1">
        <v>0</v>
      </c>
      <c r="G1065" s="2">
        <f t="shared" si="22"/>
        <v>1240742.1098799999</v>
      </c>
      <c r="H1065" s="2">
        <f t="shared" si="19"/>
        <v>0.33000000007450581</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13747734</v>
      </c>
      <c r="D1066" s="1">
        <f>BILANCA!E88</f>
        <v>13428251.75</v>
      </c>
      <c r="E1066" s="1">
        <v>0</v>
      </c>
      <c r="F1066" s="1">
        <v>0</v>
      </c>
      <c r="G1066" s="2">
        <f t="shared" si="22"/>
        <v>3370151.7125000004</v>
      </c>
      <c r="H1066" s="2">
        <f t="shared" si="19"/>
        <v>0.25</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5710334</v>
      </c>
      <c r="D1071" s="1">
        <f>BILANCA!E93</f>
        <v>5460333.6699999999</v>
      </c>
      <c r="E1071" s="1">
        <v>0</v>
      </c>
      <c r="F1071" s="1">
        <v>0</v>
      </c>
      <c r="G1071" s="2">
        <f t="shared" si="22"/>
        <v>1463528.1179199999</v>
      </c>
      <c r="H1071" s="2">
        <f t="shared" si="23"/>
        <v>0.33000000007450581</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8037400</v>
      </c>
      <c r="D1075" s="1">
        <f>BILANCA!E97</f>
        <v>7967918.0800000001</v>
      </c>
      <c r="E1075" s="1">
        <v>0</v>
      </c>
      <c r="F1075" s="1">
        <v>0</v>
      </c>
      <c r="G1075" s="2">
        <f t="shared" si="22"/>
        <v>2205537.7267200002</v>
      </c>
      <c r="H1075" s="2">
        <f t="shared" si="23"/>
        <v>8.0000000074505806E-2</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8537400</v>
      </c>
      <c r="D1095" s="1">
        <f>BILANCA!E117</f>
        <v>8467918.0800000001</v>
      </c>
      <c r="E1095" s="1">
        <v>0</v>
      </c>
      <c r="F1095" s="1">
        <v>0</v>
      </c>
      <c r="G1095" s="2">
        <f t="shared" si="22"/>
        <v>2853002.44992</v>
      </c>
      <c r="H1095" s="2">
        <f t="shared" si="23"/>
        <v>8.0000000074505806E-2</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462677</v>
      </c>
      <c r="D1096" s="1">
        <f>BILANCA!E118</f>
        <v>462676.41000000003</v>
      </c>
      <c r="E1096" s="1">
        <v>0</v>
      </c>
      <c r="F1096" s="1">
        <v>0</v>
      </c>
      <c r="G1096" s="2">
        <f t="shared" si="22"/>
        <v>156847.36966000003</v>
      </c>
      <c r="H1096" s="2">
        <f t="shared" si="23"/>
        <v>0.41000000003259629</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27927</v>
      </c>
      <c r="D1097" s="1">
        <f>BILANCA!E119</f>
        <v>27926.71</v>
      </c>
      <c r="E1097" s="1">
        <v>0</v>
      </c>
      <c r="F1097" s="1">
        <v>0</v>
      </c>
      <c r="G1097" s="2">
        <f t="shared" si="22"/>
        <v>9550.9678800000002</v>
      </c>
      <c r="H1097" s="2">
        <f t="shared" si="23"/>
        <v>0.29000000000087311</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2927</v>
      </c>
      <c r="D1101" s="1">
        <f>BILANCA!E123</f>
        <v>2926.71</v>
      </c>
      <c r="E1101" s="1">
        <v>0</v>
      </c>
      <c r="F1101" s="1">
        <v>0</v>
      </c>
      <c r="G1101" s="2">
        <f t="shared" si="22"/>
        <v>1036.0895599999999</v>
      </c>
      <c r="H1101" s="2">
        <f t="shared" si="23"/>
        <v>0.28999999999996362</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25000</v>
      </c>
      <c r="D1103" s="1">
        <f>BILANCA!E125</f>
        <v>25000</v>
      </c>
      <c r="E1103" s="1">
        <v>0</v>
      </c>
      <c r="F1103" s="1">
        <v>0</v>
      </c>
      <c r="G1103" s="2">
        <f t="shared" si="22"/>
        <v>9000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459750</v>
      </c>
      <c r="D1104" s="1">
        <f>BILANCA!E126</f>
        <v>459749.7</v>
      </c>
      <c r="E1104" s="1">
        <v>0</v>
      </c>
      <c r="F1104" s="1">
        <v>0</v>
      </c>
      <c r="G1104" s="2">
        <f t="shared" si="22"/>
        <v>166889.17739999999</v>
      </c>
      <c r="H1104" s="2">
        <f t="shared" si="23"/>
        <v>0.29999999998835847</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379361</v>
      </c>
      <c r="D1108" s="1">
        <f>BILANCA!E130</f>
        <v>379360.62</v>
      </c>
      <c r="E1108" s="1">
        <v>0</v>
      </c>
      <c r="F1108" s="1">
        <v>0</v>
      </c>
      <c r="G1108" s="2">
        <f t="shared" si="22"/>
        <v>142260.28</v>
      </c>
      <c r="H1108" s="2">
        <f t="shared" si="23"/>
        <v>0.38000000000465661</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80389</v>
      </c>
      <c r="D1110" s="1">
        <f>BILANCA!E132</f>
        <v>80389.08</v>
      </c>
      <c r="E1110" s="1">
        <v>0</v>
      </c>
      <c r="F1110" s="1">
        <v>0</v>
      </c>
      <c r="G1110" s="2">
        <f t="shared" si="22"/>
        <v>30628.229319999999</v>
      </c>
      <c r="H1110" s="2">
        <f t="shared" si="23"/>
        <v>8.000000000174623E-2</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25000</v>
      </c>
      <c r="D1111" s="1">
        <f>BILANCA!E133</f>
        <v>25000</v>
      </c>
      <c r="E1111" s="1">
        <v>0</v>
      </c>
      <c r="F1111" s="1">
        <v>0</v>
      </c>
      <c r="G1111" s="2">
        <f t="shared" si="22"/>
        <v>9600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11876980</v>
      </c>
      <c r="D1112" s="1">
        <f>BILANCA!E134</f>
        <v>24309360</v>
      </c>
      <c r="E1112" s="1">
        <v>0</v>
      </c>
      <c r="F1112" s="1">
        <v>0</v>
      </c>
      <c r="G1112" s="2">
        <f t="shared" si="22"/>
        <v>7803945.2999999998</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11887980</v>
      </c>
      <c r="D1113" s="1">
        <f>BILANCA!E135</f>
        <v>24335360</v>
      </c>
      <c r="E1113" s="1">
        <v>0</v>
      </c>
      <c r="F1113" s="1">
        <v>0</v>
      </c>
      <c r="G1113" s="2">
        <f t="shared" si="22"/>
        <v>7872631.0000000009</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16800</v>
      </c>
      <c r="D1114" s="1">
        <f>BILANCA!E136</f>
        <v>16800</v>
      </c>
      <c r="E1114" s="1">
        <v>0</v>
      </c>
      <c r="F1114" s="1">
        <v>0</v>
      </c>
      <c r="G1114" s="2">
        <f t="shared" si="22"/>
        <v>6602.4000000000005</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6807500</v>
      </c>
      <c r="D1117" s="1">
        <f>BILANCA!E139</f>
        <v>19254900</v>
      </c>
      <c r="E1117" s="1">
        <v>0</v>
      </c>
      <c r="F1117" s="1">
        <v>0</v>
      </c>
      <c r="G1117" s="2">
        <f t="shared" si="22"/>
        <v>6072518.2000000002</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104020</v>
      </c>
      <c r="D1118" s="1">
        <f>BILANCA!E140</f>
        <v>104000</v>
      </c>
      <c r="E1118" s="1">
        <v>0</v>
      </c>
      <c r="F1118" s="1">
        <v>0</v>
      </c>
      <c r="G1118" s="2">
        <f t="shared" si="22"/>
        <v>42122.700000000004</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4959660</v>
      </c>
      <c r="D1119" s="1">
        <f>BILANCA!E141</f>
        <v>4959660</v>
      </c>
      <c r="E1119" s="1">
        <v>0</v>
      </c>
      <c r="F1119" s="1">
        <v>0</v>
      </c>
      <c r="G1119" s="2">
        <f t="shared" si="22"/>
        <v>2023541.28</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11000</v>
      </c>
      <c r="D1123" s="1">
        <f>BILANCA!E145</f>
        <v>26000</v>
      </c>
      <c r="E1123" s="1">
        <v>0</v>
      </c>
      <c r="F1123" s="1">
        <v>0</v>
      </c>
      <c r="G1123" s="2">
        <f t="shared" si="22"/>
        <v>8820.0000000000018</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69783968</v>
      </c>
      <c r="D1124" s="1">
        <f>BILANCA!E146</f>
        <v>79925825.780000001</v>
      </c>
      <c r="E1124" s="1">
        <v>0</v>
      </c>
      <c r="F1124" s="1">
        <v>0</v>
      </c>
      <c r="G1124" s="2">
        <f t="shared" si="22"/>
        <v>32378622.357960001</v>
      </c>
      <c r="H1124" s="2">
        <f t="shared" si="23"/>
        <v>0.2199999988079071</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712375</v>
      </c>
      <c r="D1125" s="1">
        <f>BILANCA!E147</f>
        <v>556580.52</v>
      </c>
      <c r="E1125" s="1">
        <v>0</v>
      </c>
      <c r="F1125" s="1">
        <v>0</v>
      </c>
      <c r="G1125" s="2">
        <f t="shared" si="22"/>
        <v>259226.11767999997</v>
      </c>
      <c r="H1125" s="2">
        <f t="shared" si="23"/>
        <v>0.47999999998137355</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0</v>
      </c>
      <c r="E1126" s="1">
        <v>0</v>
      </c>
      <c r="F1126" s="1">
        <v>0</v>
      </c>
      <c r="G1126" s="2">
        <f t="shared" si="22"/>
        <v>0</v>
      </c>
      <c r="H1126" s="2">
        <f t="shared" si="23"/>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24271983</v>
      </c>
      <c r="D1127" s="1">
        <f>BILANCA!E149</f>
        <v>28445756.740000002</v>
      </c>
      <c r="E1127" s="1">
        <v>0</v>
      </c>
      <c r="F1127" s="1">
        <v>0</v>
      </c>
      <c r="G1127" s="2">
        <f t="shared" si="22"/>
        <v>11687543.49312</v>
      </c>
      <c r="H1127" s="2">
        <f t="shared" si="23"/>
        <v>0.25999999791383743</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482960</v>
      </c>
      <c r="D1128" s="1">
        <f>BILANCA!E150</f>
        <v>0</v>
      </c>
      <c r="E1128" s="1">
        <v>0</v>
      </c>
      <c r="F1128" s="1">
        <v>0</v>
      </c>
      <c r="G1128" s="2">
        <f t="shared" si="22"/>
        <v>70029.2</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65093</v>
      </c>
      <c r="D1129" s="1">
        <f>BILANCA!E151</f>
        <v>411290.05</v>
      </c>
      <c r="E1129" s="1">
        <v>0</v>
      </c>
      <c r="F1129" s="1">
        <v>0</v>
      </c>
      <c r="G1129" s="2">
        <f t="shared" si="22"/>
        <v>129600.27259999998</v>
      </c>
      <c r="H1129" s="2">
        <f t="shared" si="23"/>
        <v>4.9999999988358468E-2</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1756219</v>
      </c>
      <c r="D1130" s="1">
        <f>BILANCA!E152</f>
        <v>2372756.75</v>
      </c>
      <c r="E1130" s="1">
        <v>0</v>
      </c>
      <c r="F1130" s="1">
        <v>0</v>
      </c>
      <c r="G1130" s="2">
        <f t="shared" si="22"/>
        <v>955754.67749999987</v>
      </c>
      <c r="H1130" s="2">
        <f t="shared" si="23"/>
        <v>0.25</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814</v>
      </c>
      <c r="D1131" s="1">
        <f>BILANCA!E153</f>
        <v>0</v>
      </c>
      <c r="E1131" s="1">
        <v>0</v>
      </c>
      <c r="F1131" s="1">
        <v>0</v>
      </c>
      <c r="G1131" s="2">
        <f t="shared" si="22"/>
        <v>120.47199999999999</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348243</v>
      </c>
      <c r="D1132" s="1">
        <f>BILANCA!E154</f>
        <v>141678.24</v>
      </c>
      <c r="E1132" s="1">
        <v>0</v>
      </c>
      <c r="F1132" s="1">
        <v>0</v>
      </c>
      <c r="G1132" s="2">
        <f t="shared" si="22"/>
        <v>94108.322519999987</v>
      </c>
      <c r="H1132" s="2">
        <f t="shared" si="23"/>
        <v>0.23999999999068677</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2777419</v>
      </c>
      <c r="D1133" s="1">
        <f>BILANCA!E155</f>
        <v>16112607.720000001</v>
      </c>
      <c r="E1133" s="1">
        <v>0</v>
      </c>
      <c r="F1133" s="1">
        <v>0</v>
      </c>
      <c r="G1133" s="2">
        <f t="shared" si="22"/>
        <v>5250395.1659999993</v>
      </c>
      <c r="H1133" s="2">
        <f t="shared" si="23"/>
        <v>0.27999999932944775</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18841235</v>
      </c>
      <c r="D1135" s="1">
        <f>BILANCA!E157</f>
        <v>9407423.9800000004</v>
      </c>
      <c r="E1135" s="1">
        <v>0</v>
      </c>
      <c r="F1135" s="1">
        <v>0</v>
      </c>
      <c r="G1135" s="2">
        <f t="shared" si="22"/>
        <v>5723724.6099199997</v>
      </c>
      <c r="H1135" s="2">
        <f t="shared" si="23"/>
        <v>1.9999999552965164E-2</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1753190</v>
      </c>
      <c r="D1136" s="1">
        <f>BILANCA!E158</f>
        <v>1675394.32</v>
      </c>
      <c r="E1136" s="1">
        <v>0</v>
      </c>
      <c r="F1136" s="1">
        <v>0</v>
      </c>
      <c r="G1136" s="2">
        <f t="shared" si="22"/>
        <v>780908.73191999993</v>
      </c>
      <c r="H1136" s="2">
        <f t="shared" si="23"/>
        <v>0.32000000006519258</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5396021</v>
      </c>
      <c r="D1137" s="1">
        <f>BILANCA!E159</f>
        <v>8909054.8100000005</v>
      </c>
      <c r="E1137" s="1">
        <v>0</v>
      </c>
      <c r="F1137" s="1">
        <v>0</v>
      </c>
      <c r="G1137" s="2">
        <f t="shared" si="22"/>
        <v>3574976.1154800002</v>
      </c>
      <c r="H1137" s="2">
        <f t="shared" si="23"/>
        <v>0.18999999947845936</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22124025</v>
      </c>
      <c r="D1138" s="1">
        <f>BILANCA!E160</f>
        <v>29359471.59</v>
      </c>
      <c r="E1138" s="1">
        <v>0</v>
      </c>
      <c r="F1138" s="1">
        <v>0</v>
      </c>
      <c r="G1138" s="2">
        <f t="shared" si="22"/>
        <v>12530660.0679</v>
      </c>
      <c r="H1138" s="2">
        <f t="shared" si="23"/>
        <v>0.41000000014901161</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24966450</v>
      </c>
      <c r="D1139" s="1">
        <f>BILANCA!E161</f>
        <v>21413083.859999999</v>
      </c>
      <c r="E1139" s="1">
        <v>0</v>
      </c>
      <c r="F1139" s="1">
        <v>0</v>
      </c>
      <c r="G1139" s="2">
        <f t="shared" si="22"/>
        <v>10575648.364319999</v>
      </c>
      <c r="H1139" s="2">
        <f t="shared" si="23"/>
        <v>0.14000000059604645</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33449</v>
      </c>
      <c r="D1140" s="1">
        <f>BILANCA!E162</f>
        <v>33650.26</v>
      </c>
      <c r="E1140" s="1">
        <v>0</v>
      </c>
      <c r="F1140" s="1">
        <v>0</v>
      </c>
      <c r="G1140" s="2">
        <f t="shared" si="22"/>
        <v>15817.674640000001</v>
      </c>
      <c r="H1140" s="2">
        <f t="shared" si="23"/>
        <v>0.26000000000203727</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9473525</v>
      </c>
      <c r="D1141" s="1">
        <f>BILANCA!E163</f>
        <v>10467166.32</v>
      </c>
      <c r="E1141" s="1">
        <v>0</v>
      </c>
      <c r="F1141" s="1">
        <v>0</v>
      </c>
      <c r="G1141" s="2">
        <f t="shared" si="22"/>
        <v>4804441.5071200002</v>
      </c>
      <c r="H1141" s="2">
        <f t="shared" si="23"/>
        <v>0.32000000029802322</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882411</v>
      </c>
      <c r="D1142" s="1">
        <f>BILANCA!E164</f>
        <v>663274.35</v>
      </c>
      <c r="E1142" s="1">
        <v>0</v>
      </c>
      <c r="F1142" s="1">
        <v>0</v>
      </c>
      <c r="G1142" s="2">
        <f t="shared" si="22"/>
        <v>351224.59230000002</v>
      </c>
      <c r="H1142" s="2">
        <f t="shared" si="23"/>
        <v>0.34999999997671694</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63288</v>
      </c>
      <c r="D1143" s="1">
        <f>BILANCA!E165</f>
        <v>0</v>
      </c>
      <c r="E1143" s="1">
        <v>0</v>
      </c>
      <c r="F1143" s="1">
        <v>0</v>
      </c>
      <c r="G1143" s="2">
        <f t="shared" si="22"/>
        <v>10126.08</v>
      </c>
      <c r="H1143" s="2">
        <f t="shared" si="23"/>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854416</v>
      </c>
      <c r="D1144" s="1">
        <f>BILANCA!E166</f>
        <v>698567.38</v>
      </c>
      <c r="E1144" s="1">
        <v>0</v>
      </c>
      <c r="F1144" s="1">
        <v>0</v>
      </c>
      <c r="G1144" s="2">
        <f t="shared" si="22"/>
        <v>362499.67235999997</v>
      </c>
      <c r="H1144" s="2">
        <f t="shared" si="23"/>
        <v>0.38000000000465661</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35293</v>
      </c>
      <c r="D1147" s="1">
        <f>BILANCA!E169</f>
        <v>35293.03</v>
      </c>
      <c r="E1147" s="1">
        <v>0</v>
      </c>
      <c r="F1147" s="1">
        <v>0</v>
      </c>
      <c r="G1147" s="2">
        <f t="shared" si="22"/>
        <v>17364.165840000001</v>
      </c>
      <c r="H1147" s="2">
        <f t="shared" si="23"/>
        <v>2.9999999998835847E-2</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29987756</v>
      </c>
      <c r="D1148" s="1">
        <f>BILANCA!E170</f>
        <v>35115269.18</v>
      </c>
      <c r="E1148" s="1">
        <v>0</v>
      </c>
      <c r="F1148" s="1">
        <v>0</v>
      </c>
      <c r="G1148" s="2">
        <f t="shared" si="22"/>
        <v>16536018.569400001</v>
      </c>
      <c r="H1148" s="2">
        <f t="shared" si="23"/>
        <v>0.17999999970197678</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386666</v>
      </c>
      <c r="D1149" s="1">
        <f>BILANCA!E171</f>
        <v>851483.06</v>
      </c>
      <c r="E1149" s="1">
        <v>0</v>
      </c>
      <c r="F1149" s="1">
        <v>0</v>
      </c>
      <c r="G1149" s="2">
        <f t="shared" si="22"/>
        <v>346878.93192</v>
      </c>
      <c r="H1149" s="2">
        <f t="shared" si="23"/>
        <v>6.0000000055879354E-2</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0</v>
      </c>
      <c r="D1150" s="1">
        <f>BILANCA!E172</f>
        <v>0</v>
      </c>
      <c r="E1150" s="1">
        <v>0</v>
      </c>
      <c r="F1150" s="1">
        <v>0</v>
      </c>
      <c r="G1150" s="2">
        <f t="shared" si="22"/>
        <v>0</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29601090</v>
      </c>
      <c r="D1151" s="1">
        <f>BILANCA!E173</f>
        <v>34263786.119999997</v>
      </c>
      <c r="E1151" s="1">
        <v>0</v>
      </c>
      <c r="F1151" s="1">
        <v>0</v>
      </c>
      <c r="G1151" s="2">
        <f t="shared" si="22"/>
        <v>16485615.25632</v>
      </c>
      <c r="H1151" s="2">
        <f t="shared" si="23"/>
        <v>0.11999999731779099</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1619870916</v>
      </c>
      <c r="D1152" s="1">
        <f>BILANCA!E175</f>
        <v>1766793441.8900001</v>
      </c>
      <c r="E1152" s="1">
        <v>0</v>
      </c>
      <c r="F1152" s="1">
        <v>0</v>
      </c>
      <c r="G1152" s="2">
        <f t="shared" si="22"/>
        <v>870934368.1628201</v>
      </c>
      <c r="H1152" s="2">
        <f t="shared" si="23"/>
        <v>0.1099998950958252</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715100590</v>
      </c>
      <c r="D1153" s="1">
        <f>BILANCA!E176</f>
        <v>753957160.96000016</v>
      </c>
      <c r="E1153" s="1">
        <v>0</v>
      </c>
      <c r="F1153" s="1">
        <v>0</v>
      </c>
      <c r="G1153" s="2">
        <f t="shared" si="22"/>
        <v>377912535.02640009</v>
      </c>
      <c r="H1153" s="2">
        <f t="shared" si="23"/>
        <v>3.9999842643737793E-2</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543060657</v>
      </c>
      <c r="D1154" s="1">
        <f>BILANCA!E177</f>
        <v>598131298.07000005</v>
      </c>
      <c r="E1154" s="1">
        <v>0</v>
      </c>
      <c r="F1154" s="1">
        <v>0</v>
      </c>
      <c r="G1154" s="2">
        <f t="shared" si="22"/>
        <v>297424276.28694004</v>
      </c>
      <c r="H1154" s="2">
        <f t="shared" si="23"/>
        <v>7.0000052452087402E-2</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71626444</v>
      </c>
      <c r="D1155" s="1">
        <f>BILANCA!E178</f>
        <v>77261473.019999996</v>
      </c>
      <c r="E1155" s="1">
        <v>0</v>
      </c>
      <c r="F1155" s="1">
        <v>0</v>
      </c>
      <c r="G1155" s="2">
        <f t="shared" si="22"/>
        <v>38897695.086879998</v>
      </c>
      <c r="H1155" s="2">
        <f t="shared" si="23"/>
        <v>1.9999995827674866E-2</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153858712</v>
      </c>
      <c r="D1156" s="1">
        <f>BILANCA!E179</f>
        <v>163181798.96000001</v>
      </c>
      <c r="E1156" s="1">
        <v>0</v>
      </c>
      <c r="F1156" s="1">
        <v>0</v>
      </c>
      <c r="G1156" s="2">
        <f t="shared" si="22"/>
        <v>83078459.616160005</v>
      </c>
      <c r="H1156" s="2">
        <f t="shared" si="23"/>
        <v>3.9999991655349731E-2</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2758627</v>
      </c>
      <c r="D1157" s="1">
        <f>BILANCA!E180</f>
        <v>3787604.5799999996</v>
      </c>
      <c r="E1157" s="1">
        <v>0</v>
      </c>
      <c r="F1157" s="1">
        <v>0</v>
      </c>
      <c r="G1157" s="2">
        <f t="shared" si="22"/>
        <v>1798087.4918399998</v>
      </c>
      <c r="H1157" s="2">
        <f t="shared" si="23"/>
        <v>0.42000000039115548</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0</v>
      </c>
      <c r="E1158" s="1">
        <v>0</v>
      </c>
      <c r="F1158" s="1">
        <v>0</v>
      </c>
      <c r="G1158" s="2">
        <f t="shared" si="22"/>
        <v>0</v>
      </c>
      <c r="H1158" s="2">
        <f t="shared" si="23"/>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114596</v>
      </c>
      <c r="D1159" s="1">
        <f>BILANCA!E182</f>
        <v>98559.05</v>
      </c>
      <c r="E1159" s="1">
        <v>0</v>
      </c>
      <c r="F1159" s="1">
        <v>0</v>
      </c>
      <c r="G1159" s="2">
        <f t="shared" si="22"/>
        <v>54861.681599999996</v>
      </c>
      <c r="H1159" s="2">
        <f t="shared" si="23"/>
        <v>5.0000000002910383E-2</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2644031</v>
      </c>
      <c r="D1160" s="1">
        <f>BILANCA!E183</f>
        <v>3689045.53</v>
      </c>
      <c r="E1160" s="1">
        <v>0</v>
      </c>
      <c r="F1160" s="1">
        <v>0</v>
      </c>
      <c r="G1160" s="2">
        <f t="shared" si="22"/>
        <v>1773915.6046199999</v>
      </c>
      <c r="H1160" s="2">
        <f t="shared" si="23"/>
        <v>0.47000000020489097</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47643</v>
      </c>
      <c r="D1161" s="1">
        <f>BILANCA!E184</f>
        <v>112449.16</v>
      </c>
      <c r="E1161" s="1">
        <v>0</v>
      </c>
      <c r="F1161" s="1">
        <v>0</v>
      </c>
      <c r="G1161" s="2">
        <f t="shared" si="22"/>
        <v>48512.354959999997</v>
      </c>
      <c r="H1161" s="2">
        <f t="shared" si="23"/>
        <v>0.16000000000349246</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343919</v>
      </c>
      <c r="D1163" s="1">
        <f>BILANCA!E186</f>
        <v>368775.63</v>
      </c>
      <c r="E1163" s="1">
        <v>0</v>
      </c>
      <c r="F1163" s="1">
        <v>0</v>
      </c>
      <c r="G1163" s="2">
        <f t="shared" si="22"/>
        <v>194664.64679999999</v>
      </c>
      <c r="H1163" s="2">
        <f t="shared" si="23"/>
        <v>0.36999999999534339</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177565</v>
      </c>
      <c r="D1164" s="1">
        <f>BILANCA!E187</f>
        <v>249770.54</v>
      </c>
      <c r="E1164" s="1">
        <v>0</v>
      </c>
      <c r="F1164" s="1">
        <v>0</v>
      </c>
      <c r="G1164" s="2">
        <f t="shared" si="22"/>
        <v>122556.20048</v>
      </c>
      <c r="H1164" s="2">
        <f t="shared" si="23"/>
        <v>0.45999999999185093</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314247747</v>
      </c>
      <c r="D1165" s="1">
        <f>BILANCA!E188</f>
        <v>353169426.18000001</v>
      </c>
      <c r="E1165" s="1">
        <v>0</v>
      </c>
      <c r="F1165" s="1">
        <v>0</v>
      </c>
      <c r="G1165" s="2">
        <f t="shared" si="22"/>
        <v>185746761.08352</v>
      </c>
      <c r="H1165" s="2">
        <f t="shared" si="23"/>
        <v>0.18000000715255737</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29363135</v>
      </c>
      <c r="D1166" s="1">
        <f>BILANCA!E189</f>
        <v>33500928.620000001</v>
      </c>
      <c r="E1166" s="1">
        <v>0</v>
      </c>
      <c r="F1166" s="1">
        <v>0</v>
      </c>
      <c r="G1166" s="2">
        <f t="shared" si="22"/>
        <v>17634793.579920001</v>
      </c>
      <c r="H1166" s="2">
        <f t="shared" si="23"/>
        <v>0.37999999895691872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2927</v>
      </c>
      <c r="D1167" s="1">
        <f>BILANCA!E190</f>
        <v>2926.71</v>
      </c>
      <c r="E1167" s="1">
        <v>0</v>
      </c>
      <c r="F1167" s="1">
        <v>0</v>
      </c>
      <c r="G1167" s="2">
        <f t="shared" si="22"/>
        <v>1615.59728</v>
      </c>
      <c r="H1167" s="2">
        <f t="shared" si="23"/>
        <v>0.28999999999996362</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2926.71</v>
      </c>
      <c r="E1168" s="1">
        <v>0</v>
      </c>
      <c r="F1168" s="1">
        <v>0</v>
      </c>
      <c r="G1168" s="2">
        <f t="shared" si="22"/>
        <v>1082.8827000000001</v>
      </c>
      <c r="H1168" s="2">
        <f t="shared" si="23"/>
        <v>0.28999999999996362</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2926.71</v>
      </c>
      <c r="E1172" s="1">
        <v>0</v>
      </c>
      <c r="F1172" s="1">
        <v>0</v>
      </c>
      <c r="G1172" s="2">
        <f t="shared" si="22"/>
        <v>1106.29638</v>
      </c>
      <c r="H1172" s="2">
        <f t="shared" si="23"/>
        <v>0.28999999999996362</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2927</v>
      </c>
      <c r="D1175" s="1">
        <f>BILANCA!E198</f>
        <v>0</v>
      </c>
      <c r="E1175" s="1">
        <v>0</v>
      </c>
      <c r="F1175" s="1">
        <v>0</v>
      </c>
      <c r="G1175" s="2">
        <f t="shared" si="22"/>
        <v>561.98400000000004</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2927</v>
      </c>
      <c r="D1179" s="1">
        <f>BILANCA!E202</f>
        <v>0</v>
      </c>
      <c r="E1179" s="1">
        <v>0</v>
      </c>
      <c r="F1179" s="1">
        <v>0</v>
      </c>
      <c r="G1179" s="2">
        <f t="shared" si="22"/>
        <v>573.69200000000001</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140967501</v>
      </c>
      <c r="D1183" s="1">
        <f>BILANCA!E206</f>
        <v>120726210.2</v>
      </c>
      <c r="E1183" s="1">
        <v>0</v>
      </c>
      <c r="F1183" s="1">
        <v>0</v>
      </c>
      <c r="G1183" s="2">
        <f t="shared" si="22"/>
        <v>76483984.280000001</v>
      </c>
      <c r="H1183" s="2">
        <f t="shared" si="23"/>
        <v>0.20000000298023224</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140967501</v>
      </c>
      <c r="D1184" s="1">
        <f>BILANCA!E207</f>
        <v>120726210.2</v>
      </c>
      <c r="E1184" s="1">
        <v>0</v>
      </c>
      <c r="F1184" s="1">
        <v>0</v>
      </c>
      <c r="G1184" s="2">
        <f t="shared" si="22"/>
        <v>76866404.201400012</v>
      </c>
      <c r="H1184" s="2">
        <f t="shared" si="23"/>
        <v>0.20000000298023224</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65569503</v>
      </c>
      <c r="D1185" s="1">
        <f>BILANCA!E208</f>
        <v>59149767.399999999</v>
      </c>
      <c r="E1185" s="1">
        <v>0</v>
      </c>
      <c r="F1185" s="1">
        <v>0</v>
      </c>
      <c r="G1185" s="2">
        <f t="shared" si="22"/>
        <v>37141545.635600001</v>
      </c>
      <c r="H1185" s="2">
        <f t="shared" si="23"/>
        <v>0.39999999850988388</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8470</v>
      </c>
      <c r="D1187" s="1">
        <f>BILANCA!E210</f>
        <v>0</v>
      </c>
      <c r="E1187" s="1">
        <v>0</v>
      </c>
      <c r="F1187" s="1">
        <v>0</v>
      </c>
      <c r="G1187" s="2">
        <f t="shared" si="22"/>
        <v>1727.8799999999999</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74145077</v>
      </c>
      <c r="D1189" s="1">
        <f>BILANCA!E212</f>
        <v>60595035.25</v>
      </c>
      <c r="E1189" s="1">
        <v>0</v>
      </c>
      <c r="F1189" s="1">
        <v>0</v>
      </c>
      <c r="G1189" s="2">
        <f t="shared" si="22"/>
        <v>40239040.384999998</v>
      </c>
      <c r="H1189" s="2">
        <f t="shared" si="23"/>
        <v>0.25</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1244250</v>
      </c>
      <c r="D1191" s="1">
        <f>BILANCA!E214</f>
        <v>981407.55</v>
      </c>
      <c r="E1191" s="1">
        <v>0</v>
      </c>
      <c r="F1191" s="1">
        <v>0</v>
      </c>
      <c r="G1191" s="2">
        <f t="shared" si="22"/>
        <v>667069.54080000008</v>
      </c>
      <c r="H1191" s="2">
        <f t="shared" si="23"/>
        <v>0.44999999995343387</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201</v>
      </c>
      <c r="D1194" s="1">
        <f>BILANCA!E217</f>
        <v>0</v>
      </c>
      <c r="E1194" s="1">
        <v>0</v>
      </c>
      <c r="F1194" s="1">
        <v>0</v>
      </c>
      <c r="G1194" s="2">
        <f t="shared" si="22"/>
        <v>42.411000000000001</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1706370</v>
      </c>
      <c r="D1211" s="1">
        <f>BILANCA!E234</f>
        <v>1595797.36</v>
      </c>
      <c r="E1211" s="1">
        <v>0</v>
      </c>
      <c r="F1211" s="1">
        <v>0</v>
      </c>
      <c r="G1211" s="2">
        <f t="shared" si="22"/>
        <v>1116735.9561600001</v>
      </c>
      <c r="H1211" s="2">
        <f t="shared" si="23"/>
        <v>0.36000000010244548</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4850</v>
      </c>
      <c r="D1212" s="1">
        <f>BILANCA!E235</f>
        <v>1300</v>
      </c>
      <c r="E1212" s="1">
        <v>0</v>
      </c>
      <c r="F1212" s="1">
        <v>0</v>
      </c>
      <c r="G1212" s="2">
        <f t="shared" si="22"/>
        <v>1706.0500000000002</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1701520</v>
      </c>
      <c r="D1213" s="1">
        <f>BILANCA!E236</f>
        <v>1594497.36</v>
      </c>
      <c r="E1213" s="1">
        <v>0</v>
      </c>
      <c r="F1213" s="1">
        <v>0</v>
      </c>
      <c r="G1213" s="2">
        <f t="shared" si="22"/>
        <v>1124818.3856000002</v>
      </c>
      <c r="H1213" s="2">
        <f t="shared" si="23"/>
        <v>0.36000000010244548</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904770326</v>
      </c>
      <c r="D1214" s="1">
        <f>BILANCA!E237</f>
        <v>1012836280.9299999</v>
      </c>
      <c r="E1214" s="1">
        <v>0</v>
      </c>
      <c r="F1214" s="1">
        <v>0</v>
      </c>
      <c r="G1214" s="2">
        <f t="shared" si="22"/>
        <v>676932307.09565997</v>
      </c>
      <c r="H1214" s="2">
        <f t="shared" si="23"/>
        <v>7.0000052452087402E-2</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1225961541</v>
      </c>
      <c r="D1215" s="1">
        <f>BILANCA!E238</f>
        <v>1377243868.8299999</v>
      </c>
      <c r="E1215" s="1">
        <v>0</v>
      </c>
      <c r="F1215" s="1">
        <v>0</v>
      </c>
      <c r="G1215" s="2">
        <f t="shared" si="22"/>
        <v>923464232.64912009</v>
      </c>
      <c r="H1215" s="2">
        <f t="shared" si="23"/>
        <v>0.17000007629394531</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1370730625</v>
      </c>
      <c r="D1216" s="1">
        <f>BILANCA!E239</f>
        <v>1501779916.51</v>
      </c>
      <c r="E1216" s="1">
        <v>0</v>
      </c>
      <c r="F1216" s="1">
        <v>0</v>
      </c>
      <c r="G1216" s="2">
        <f t="shared" si="22"/>
        <v>1019209676.71866</v>
      </c>
      <c r="H1216" s="2">
        <f t="shared" si="23"/>
        <v>0.49000000953674316</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931320712</v>
      </c>
      <c r="D1217" s="1">
        <f>BILANCA!E240</f>
        <v>972130162.32000005</v>
      </c>
      <c r="E1217" s="1">
        <v>0</v>
      </c>
      <c r="F1217" s="1">
        <v>0</v>
      </c>
      <c r="G1217" s="2">
        <f t="shared" si="22"/>
        <v>672885962.57376003</v>
      </c>
      <c r="H1217" s="2">
        <f t="shared" si="23"/>
        <v>0.3200000524520874</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439409913</v>
      </c>
      <c r="D1218" s="1">
        <f>BILANCA!E241</f>
        <v>529649754.19</v>
      </c>
      <c r="E1218" s="1">
        <v>0</v>
      </c>
      <c r="F1218" s="1">
        <v>0</v>
      </c>
      <c r="G1218" s="2">
        <f t="shared" si="22"/>
        <v>352196714.02429998</v>
      </c>
      <c r="H1218" s="2">
        <f t="shared" si="23"/>
        <v>0.18999999761581421</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144769084</v>
      </c>
      <c r="D1219" s="1">
        <f>BILANCA!E242</f>
        <v>124536047.68000001</v>
      </c>
      <c r="E1219" s="1">
        <v>0</v>
      </c>
      <c r="F1219" s="1">
        <v>0</v>
      </c>
      <c r="G1219" s="2">
        <f t="shared" si="22"/>
        <v>92946518.328960001</v>
      </c>
      <c r="H1219" s="2">
        <f t="shared" si="23"/>
        <v>0.31999999284744263</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23547551</v>
      </c>
      <c r="D1220" s="1">
        <f>BILANCA!E243</f>
        <v>22446720.23</v>
      </c>
      <c r="E1220" s="1">
        <v>0</v>
      </c>
      <c r="F1220" s="1">
        <v>0</v>
      </c>
      <c r="G1220" s="2">
        <f t="shared" si="22"/>
        <v>16220514.976019999</v>
      </c>
      <c r="H1220" s="2">
        <f t="shared" si="23"/>
        <v>0.23000000044703484</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121221533</v>
      </c>
      <c r="D1221" s="1">
        <f>BILANCA!E244</f>
        <v>102089327.45</v>
      </c>
      <c r="E1221" s="1">
        <v>0</v>
      </c>
      <c r="F1221" s="1">
        <v>0</v>
      </c>
      <c r="G1221" s="2">
        <f t="shared" si="22"/>
        <v>77445244.720200002</v>
      </c>
      <c r="H1221" s="2">
        <f t="shared" si="23"/>
        <v>0.45000000298023224</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-390178801</v>
      </c>
      <c r="D1222" s="1">
        <f>BILANCA!E245</f>
        <v>-444407849.66999996</v>
      </c>
      <c r="E1222" s="1">
        <v>0</v>
      </c>
      <c r="F1222" s="1">
        <v>0</v>
      </c>
      <c r="G1222" s="2">
        <f t="shared" si="22"/>
        <v>-305679685.58125997</v>
      </c>
      <c r="H1222" s="2">
        <f t="shared" si="23"/>
        <v>0.33000004291534424</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112714985</v>
      </c>
      <c r="D1223" s="1">
        <f>BILANCA!E246</f>
        <v>72158135.980000004</v>
      </c>
      <c r="E1223" s="1">
        <v>0</v>
      </c>
      <c r="F1223" s="1">
        <v>0</v>
      </c>
      <c r="G1223" s="2">
        <f t="shared" si="22"/>
        <v>61687501.670400001</v>
      </c>
      <c r="H1223" s="2">
        <f t="shared" si="23"/>
        <v>1.9999995827674866E-2</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0</v>
      </c>
      <c r="D1224" s="1">
        <f>BILANCA!E247</f>
        <v>0</v>
      </c>
      <c r="E1224" s="1">
        <v>0</v>
      </c>
      <c r="F1224" s="1">
        <v>0</v>
      </c>
      <c r="G1224" s="2">
        <f t="shared" si="22"/>
        <v>0</v>
      </c>
      <c r="H1224" s="2">
        <f t="shared" si="23"/>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112714985</v>
      </c>
      <c r="D1226" s="1">
        <f>BILANCA!E249</f>
        <v>72158135.980000004</v>
      </c>
      <c r="E1226" s="1">
        <v>0</v>
      </c>
      <c r="F1226" s="1">
        <v>0</v>
      </c>
      <c r="G1226" s="2">
        <f t="shared" si="22"/>
        <v>62458595.441280007</v>
      </c>
      <c r="H1226" s="2">
        <f t="shared" si="23"/>
        <v>1.9999995827674866E-2</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502893786</v>
      </c>
      <c r="D1227" s="1">
        <f>BILANCA!E250</f>
        <v>516565985.64999998</v>
      </c>
      <c r="E1227" s="1">
        <v>0</v>
      </c>
      <c r="F1227" s="1">
        <v>0</v>
      </c>
      <c r="G1227" s="2">
        <f t="shared" si="22"/>
        <v>374790284.78119999</v>
      </c>
      <c r="H1227" s="2">
        <f t="shared" si="23"/>
        <v>0.35000002384185791</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258446121</v>
      </c>
      <c r="D1228" s="1">
        <f>BILANCA!E251</f>
        <v>286377961.45999998</v>
      </c>
      <c r="E1228" s="1">
        <v>0</v>
      </c>
      <c r="F1228" s="1">
        <v>0</v>
      </c>
      <c r="G1228" s="2">
        <f t="shared" si="22"/>
        <v>203644500.7604</v>
      </c>
      <c r="H1228" s="2">
        <f t="shared" si="23"/>
        <v>0.45999997854232788</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244447665</v>
      </c>
      <c r="D1229" s="1">
        <f>BILANCA!E252</f>
        <v>230188024.19</v>
      </c>
      <c r="E1229" s="1">
        <v>0</v>
      </c>
      <c r="F1229" s="1">
        <v>0</v>
      </c>
      <c r="G1229" s="2">
        <f t="shared" si="22"/>
        <v>173386633.49147999</v>
      </c>
      <c r="H1229" s="2">
        <f t="shared" si="23"/>
        <v>0.18999999761581421</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23.97</v>
      </c>
      <c r="E1231" s="1">
        <v>0</v>
      </c>
      <c r="F1231" s="1">
        <v>0</v>
      </c>
      <c r="G1231" s="2">
        <f>B1231/1000*C1231+B1231/500*D1231</f>
        <v>11.88912</v>
      </c>
      <c r="H1231" s="2">
        <f>ABS(C1231-ROUND(C1231,0))+ABS(D1231-ROUND(D1231,0))</f>
        <v>3.0000000000001137E-2</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68213161</v>
      </c>
      <c r="D1232" s="1">
        <f>BILANCA!E255</f>
        <v>79401530.379999995</v>
      </c>
      <c r="E1232" s="1">
        <v>0</v>
      </c>
      <c r="F1232" s="1">
        <v>0</v>
      </c>
      <c r="G1232" s="2">
        <f t="shared" si="22"/>
        <v>56527039.21824</v>
      </c>
      <c r="H1232" s="2">
        <f t="shared" si="23"/>
        <v>0.37999999523162842</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774425</v>
      </c>
      <c r="D1233" s="1">
        <f>BILANCA!E256</f>
        <v>598755.36</v>
      </c>
      <c r="E1233" s="1">
        <v>0</v>
      </c>
      <c r="F1233" s="1">
        <v>0</v>
      </c>
      <c r="G1233" s="2">
        <f t="shared" si="22"/>
        <v>492983.93</v>
      </c>
      <c r="H1233" s="2">
        <f t="shared" si="23"/>
        <v>0.35999999998603016</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964811734</v>
      </c>
      <c r="D1236" s="1">
        <f>BILANCA!E259</f>
        <v>880036350.23000002</v>
      </c>
      <c r="E1236" s="1">
        <v>0</v>
      </c>
      <c r="F1236" s="1">
        <v>0</v>
      </c>
      <c r="G1236" s="2">
        <f t="shared" si="22"/>
        <v>689395761.91838002</v>
      </c>
      <c r="H1236" s="2">
        <f t="shared" si="23"/>
        <v>0.23000001907348633</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964811734</v>
      </c>
      <c r="D1237" s="1">
        <f>BILANCA!E260</f>
        <v>880036350.23000002</v>
      </c>
      <c r="E1237" s="1">
        <v>0</v>
      </c>
      <c r="F1237" s="1">
        <v>0</v>
      </c>
      <c r="G1237" s="2">
        <f t="shared" si="22"/>
        <v>692120646.35283995</v>
      </c>
      <c r="H1237" s="2">
        <f t="shared" si="23"/>
        <v>0.23000001907348633</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8537400</v>
      </c>
      <c r="D1238" s="1">
        <f>BILANCA!E262</f>
        <v>8467918.0800000001</v>
      </c>
      <c r="E1238" s="1">
        <v>0</v>
      </c>
      <c r="F1238" s="1">
        <v>0</v>
      </c>
      <c r="G1238" s="2">
        <f t="shared" si="22"/>
        <v>6495675.2208000002</v>
      </c>
      <c r="H1238" s="2">
        <f t="shared" si="23"/>
        <v>8.0000000074505806E-2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5210334</v>
      </c>
      <c r="D1239" s="1">
        <f>BILANCA!E263</f>
        <v>4960333.67</v>
      </c>
      <c r="E1239" s="1">
        <v>0</v>
      </c>
      <c r="F1239" s="1">
        <v>0</v>
      </c>
      <c r="G1239" s="2">
        <f t="shared" si="22"/>
        <v>3873536.3430399997</v>
      </c>
      <c r="H1239" s="2">
        <f t="shared" si="23"/>
        <v>0.33000000007450581</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28324214</v>
      </c>
      <c r="D1240" s="1">
        <f>BILANCA!E264</f>
        <v>42872385.32</v>
      </c>
      <c r="E1240" s="1">
        <v>0</v>
      </c>
      <c r="F1240" s="1">
        <v>0</v>
      </c>
      <c r="G1240" s="2">
        <f t="shared" si="22"/>
        <v>29315729.052480001</v>
      </c>
      <c r="H1240" s="2">
        <f t="shared" si="23"/>
        <v>0.32000000029802322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50933279</v>
      </c>
      <c r="D1241" s="1">
        <f>BILANCA!E265</f>
        <v>47520606.780000001</v>
      </c>
      <c r="E1241" s="1">
        <v>0</v>
      </c>
      <c r="F1241" s="1">
        <v>0</v>
      </c>
      <c r="G1241" s="2">
        <f t="shared" si="22"/>
        <v>37661419.080480002</v>
      </c>
      <c r="H1241" s="2">
        <f t="shared" si="23"/>
        <v>0.2199999988079071</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401118</v>
      </c>
      <c r="D1242" s="1">
        <f>BILANCA!E266</f>
        <v>380285.64</v>
      </c>
      <c r="E1242" s="1">
        <v>0</v>
      </c>
      <c r="F1242" s="1">
        <v>0</v>
      </c>
      <c r="G1242" s="2">
        <f t="shared" ref="G1242:G1479" si="24">B1242/1000*C1242+B1242/500*D1242</f>
        <v>300877.52352000005</v>
      </c>
      <c r="H1242" s="2">
        <f t="shared" si="23"/>
        <v>0.35999999998603016</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516586</v>
      </c>
      <c r="D1243" s="1">
        <f>BILANCA!E267</f>
        <v>318281.74</v>
      </c>
      <c r="E1243" s="1">
        <v>0</v>
      </c>
      <c r="F1243" s="1">
        <v>0</v>
      </c>
      <c r="G1243" s="2">
        <f t="shared" si="24"/>
        <v>299818.86479999998</v>
      </c>
      <c r="H1243" s="2">
        <f t="shared" si="23"/>
        <v>0.26000000000931323</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3673014</v>
      </c>
      <c r="D1244" s="1">
        <f>BILANCA!E268</f>
        <v>4311186.47</v>
      </c>
      <c r="E1244" s="1">
        <v>0</v>
      </c>
      <c r="F1244" s="1">
        <v>0</v>
      </c>
      <c r="G1244" s="2">
        <f t="shared" si="24"/>
        <v>3209095.9913400002</v>
      </c>
      <c r="H1244" s="2">
        <f t="shared" si="23"/>
        <v>0.46999999973922968</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586691</v>
      </c>
      <c r="D1245" s="1">
        <f>BILANCA!E269</f>
        <v>123891.71</v>
      </c>
      <c r="E1245" s="1">
        <v>0</v>
      </c>
      <c r="F1245" s="1">
        <v>0</v>
      </c>
      <c r="G1245" s="2">
        <f t="shared" si="24"/>
        <v>218632.29804000002</v>
      </c>
      <c r="H1245" s="2">
        <f t="shared" si="23"/>
        <v>0.28999999999359716</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0</v>
      </c>
      <c r="D1246" s="1">
        <f>BILANCA!E270</f>
        <v>0</v>
      </c>
      <c r="E1246" s="1">
        <v>0</v>
      </c>
      <c r="F1246" s="1">
        <v>0</v>
      </c>
      <c r="G1246" s="2">
        <f t="shared" si="24"/>
        <v>0</v>
      </c>
      <c r="H1246" s="2">
        <f t="shared" si="23"/>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2946473</v>
      </c>
      <c r="D1247" s="1">
        <f>BILANCA!E271</f>
        <v>2803828.65</v>
      </c>
      <c r="E1247" s="1">
        <v>0</v>
      </c>
      <c r="F1247" s="1">
        <v>0</v>
      </c>
      <c r="G1247" s="2">
        <f t="shared" si="24"/>
        <v>2258290.3992000003</v>
      </c>
      <c r="H1247" s="2">
        <f t="shared" si="23"/>
        <v>0.35000000009313226</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205922.81</v>
      </c>
      <c r="E1248" s="1">
        <v>0</v>
      </c>
      <c r="F1248" s="1">
        <v>0</v>
      </c>
      <c r="G1248" s="2">
        <f t="shared" si="24"/>
        <v>109139.08930000001</v>
      </c>
      <c r="H1248" s="2">
        <f t="shared" si="23"/>
        <v>0.19000000000232831</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115669306</v>
      </c>
      <c r="D1263" s="1">
        <f>BILANCA!E287</f>
        <v>192582193</v>
      </c>
      <c r="E1263" s="1">
        <v>0</v>
      </c>
      <c r="F1263" s="1">
        <v>0</v>
      </c>
      <c r="G1263" s="2">
        <f t="shared" si="24"/>
        <v>140233433.76000002</v>
      </c>
      <c r="H1263" s="2">
        <f t="shared" si="23"/>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427391351</v>
      </c>
      <c r="D1264" s="1">
        <f>BILANCA!E288</f>
        <v>405549105.06999999</v>
      </c>
      <c r="E1264" s="1">
        <v>0</v>
      </c>
      <c r="F1264" s="1">
        <v>0</v>
      </c>
      <c r="G1264" s="2">
        <f t="shared" si="24"/>
        <v>348015566.68034005</v>
      </c>
      <c r="H1264" s="2">
        <f t="shared" si="23"/>
        <v>6.9999992847442627E-2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10096744</v>
      </c>
      <c r="D1265" s="1">
        <f>BILANCA!E289</f>
        <v>17479974.719999999</v>
      </c>
      <c r="E1265" s="1">
        <v>0</v>
      </c>
      <c r="F1265" s="1">
        <v>0</v>
      </c>
      <c r="G1265" s="2">
        <f t="shared" si="24"/>
        <v>12705987.550079999</v>
      </c>
      <c r="H1265" s="2">
        <f t="shared" si="23"/>
        <v>0.2800000011920929</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19266391</v>
      </c>
      <c r="D1266" s="1">
        <f>BILANCA!E290</f>
        <v>16020953.9</v>
      </c>
      <c r="E1266" s="1">
        <v>0</v>
      </c>
      <c r="F1266" s="1">
        <v>0</v>
      </c>
      <c r="G1266" s="2">
        <f t="shared" si="24"/>
        <v>14520248.560399998</v>
      </c>
      <c r="H1266" s="2">
        <f t="shared" si="23"/>
        <v>9.999999962747097E-2</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2927</v>
      </c>
      <c r="D1268" s="1">
        <f>BILANCA!E292</f>
        <v>2926.71</v>
      </c>
      <c r="E1268" s="1">
        <v>0</v>
      </c>
      <c r="F1268" s="1">
        <v>0</v>
      </c>
      <c r="G1268" s="2">
        <f t="shared" si="24"/>
        <v>2502.4196999999999</v>
      </c>
      <c r="H1268" s="2">
        <f t="shared" si="23"/>
        <v>0.28999999999996362</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2849320</v>
      </c>
      <c r="D1269" s="1">
        <f>BILANCA!E293</f>
        <v>2184166.5299999998</v>
      </c>
      <c r="E1269" s="1">
        <v>0</v>
      </c>
      <c r="F1269" s="1">
        <v>0</v>
      </c>
      <c r="G1269" s="2">
        <f t="shared" si="24"/>
        <v>2064248.7751599997</v>
      </c>
      <c r="H1269" s="2">
        <f t="shared" si="23"/>
        <v>0.47000000020489097</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138118181</v>
      </c>
      <c r="D1270" s="1">
        <f>BILANCA!E294</f>
        <v>118542043.67</v>
      </c>
      <c r="E1270" s="1">
        <v>0</v>
      </c>
      <c r="F1270" s="1">
        <v>0</v>
      </c>
      <c r="G1270" s="2">
        <f t="shared" si="24"/>
        <v>107683051.01357999</v>
      </c>
      <c r="H1270" s="2">
        <f t="shared" si="23"/>
        <v>0.32999999821186066</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296155627</v>
      </c>
      <c r="D1271" s="1">
        <f>BILANCA!E295</f>
        <v>335968135.74000001</v>
      </c>
      <c r="E1271" s="1">
        <v>0</v>
      </c>
      <c r="F1271" s="1">
        <v>0</v>
      </c>
      <c r="G1271" s="2">
        <f t="shared" si="24"/>
        <v>278810466.76223999</v>
      </c>
      <c r="H1271" s="2">
        <f t="shared" si="23"/>
        <v>0.25999999046325684</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3201139</v>
      </c>
      <c r="D1272" s="1">
        <f>BILANCA!E296</f>
        <v>2869347.76</v>
      </c>
      <c r="E1272" s="1">
        <v>0</v>
      </c>
      <c r="F1272" s="1">
        <v>0</v>
      </c>
      <c r="G1272" s="2">
        <f t="shared" si="24"/>
        <v>2583612.1762799998</v>
      </c>
      <c r="H1272" s="2">
        <f t="shared" si="23"/>
        <v>0.24000000022351742</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1146882</v>
      </c>
      <c r="D1273" s="1">
        <f>BILANCA!E297</f>
        <v>1119607.05</v>
      </c>
      <c r="E1273" s="1">
        <v>0</v>
      </c>
      <c r="F1273" s="1">
        <v>0</v>
      </c>
      <c r="G1273" s="2">
        <f t="shared" si="24"/>
        <v>981967.86899999995</v>
      </c>
      <c r="H1273" s="2">
        <f t="shared" si="23"/>
        <v>5.0000000046566129E-2</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4854479</v>
      </c>
      <c r="D1274" s="1">
        <f>BILANCA!E298</f>
        <v>4437219.5599999996</v>
      </c>
      <c r="E1274" s="1">
        <v>0</v>
      </c>
      <c r="F1274" s="1">
        <v>0</v>
      </c>
      <c r="G1274" s="2">
        <f t="shared" si="24"/>
        <v>3995115.1729199993</v>
      </c>
      <c r="H1274" s="2">
        <f t="shared" si="23"/>
        <v>0.44000000040978193</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10154</v>
      </c>
      <c r="D1275" s="1">
        <f>BILANCA!E299</f>
        <v>9387.2099999999991</v>
      </c>
      <c r="E1275" s="1">
        <v>0</v>
      </c>
      <c r="F1275" s="1">
        <v>0</v>
      </c>
      <c r="G1275" s="2">
        <f t="shared" si="24"/>
        <v>8447.0986400000002</v>
      </c>
      <c r="H1275" s="2">
        <f t="shared" si="23"/>
        <v>0.20999999999912689</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3757</v>
      </c>
      <c r="D1277" s="1">
        <f>BILANCA!E301</f>
        <v>444567.51</v>
      </c>
      <c r="E1277" s="1">
        <v>0</v>
      </c>
      <c r="F1277" s="1">
        <v>0</v>
      </c>
      <c r="G1277" s="2">
        <f t="shared" si="24"/>
        <v>262510.25387999997</v>
      </c>
      <c r="H1277" s="2">
        <f t="shared" si="23"/>
        <v>0.48999999999068677</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2531943</v>
      </c>
      <c r="D1278" s="1">
        <f>BILANCA!E302</f>
        <v>3256682.23</v>
      </c>
      <c r="E1278" s="1">
        <v>0</v>
      </c>
      <c r="F1278" s="1">
        <v>0</v>
      </c>
      <c r="G1278" s="2">
        <f t="shared" si="24"/>
        <v>2668365.7006999999</v>
      </c>
      <c r="H1278" s="2">
        <f t="shared" si="23"/>
        <v>0.22999999998137355</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1244250</v>
      </c>
      <c r="D1288" s="1">
        <f>BILANCA!E312</f>
        <v>981407.55</v>
      </c>
      <c r="E1288" s="1">
        <v>0</v>
      </c>
      <c r="F1288" s="1">
        <v>0</v>
      </c>
      <c r="G1288" s="2">
        <f t="shared" si="24"/>
        <v>978154.85550000006</v>
      </c>
      <c r="H1288" s="2">
        <f t="shared" si="23"/>
        <v>0.44999999995343387</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48118474</v>
      </c>
      <c r="D1299" s="6">
        <f>'RAS-funkcijski'!E5</f>
        <v>46987412.100000001</v>
      </c>
      <c r="E1299" s="6">
        <v>0</v>
      </c>
      <c r="F1299" s="6">
        <v>0</v>
      </c>
      <c r="G1299" s="7">
        <f t="shared" si="24"/>
        <v>142093.29820000002</v>
      </c>
      <c r="H1299" s="7">
        <f t="shared" si="23"/>
        <v>0.10000000149011612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7562392</v>
      </c>
      <c r="D1300" s="1">
        <f>'RAS-funkcijski'!E6</f>
        <v>2793799.31</v>
      </c>
      <c r="E1300" s="1">
        <v>0</v>
      </c>
      <c r="F1300" s="1">
        <v>0</v>
      </c>
      <c r="G1300" s="2">
        <f t="shared" si="24"/>
        <v>26299.981240000001</v>
      </c>
      <c r="H1300" s="2">
        <f t="shared" si="23"/>
        <v>0.31000000005587935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7562392</v>
      </c>
      <c r="D1301" s="1">
        <f>'RAS-funkcijski'!E7</f>
        <v>2793799.31</v>
      </c>
      <c r="E1301" s="1">
        <v>0</v>
      </c>
      <c r="F1301" s="1">
        <v>0</v>
      </c>
      <c r="G1301" s="2">
        <f t="shared" si="24"/>
        <v>39449.971860000005</v>
      </c>
      <c r="H1301" s="2">
        <f t="shared" si="23"/>
        <v>0.31000000005587935</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0</v>
      </c>
      <c r="D1302" s="1">
        <f>'RAS-funkcijski'!E8</f>
        <v>0</v>
      </c>
      <c r="E1302" s="1">
        <v>0</v>
      </c>
      <c r="F1302" s="1">
        <v>0</v>
      </c>
      <c r="G1302" s="2">
        <f t="shared" si="24"/>
        <v>0</v>
      </c>
      <c r="H1302" s="2">
        <f t="shared" si="23"/>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40442986</v>
      </c>
      <c r="D1307" s="1">
        <f>'RAS-funkcijski'!E13</f>
        <v>43619944.469999999</v>
      </c>
      <c r="E1307" s="1">
        <v>0</v>
      </c>
      <c r="F1307" s="1">
        <v>0</v>
      </c>
      <c r="G1307" s="2">
        <f t="shared" si="24"/>
        <v>1149145.8744599998</v>
      </c>
      <c r="H1307" s="2">
        <f t="shared" si="23"/>
        <v>0.4699999988079071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36708611</v>
      </c>
      <c r="D1308" s="1">
        <f>'RAS-funkcijski'!E14</f>
        <v>39952174.990000002</v>
      </c>
      <c r="E1308" s="1">
        <v>0</v>
      </c>
      <c r="F1308" s="1">
        <v>0</v>
      </c>
      <c r="G1308" s="2">
        <f t="shared" si="24"/>
        <v>1166129.6098000002</v>
      </c>
      <c r="H1308" s="2">
        <f t="shared" si="23"/>
        <v>9.9999979138374329E-3</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2169466</v>
      </c>
      <c r="D1309" s="1">
        <f>'RAS-funkcijski'!E15</f>
        <v>0</v>
      </c>
      <c r="E1309" s="1">
        <v>0</v>
      </c>
      <c r="F1309" s="1">
        <v>0</v>
      </c>
      <c r="G1309" s="2">
        <f t="shared" si="24"/>
        <v>23864.126</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1564909</v>
      </c>
      <c r="D1310" s="1">
        <f>'RAS-funkcijski'!E16</f>
        <v>3667769.48</v>
      </c>
      <c r="E1310" s="1">
        <v>0</v>
      </c>
      <c r="F1310" s="1">
        <v>0</v>
      </c>
      <c r="G1310" s="2">
        <f t="shared" si="24"/>
        <v>106805.37552</v>
      </c>
      <c r="H1310" s="2">
        <f t="shared" si="23"/>
        <v>0.47999999998137355</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12984</v>
      </c>
      <c r="D1313" s="1">
        <f>'RAS-funkcijski'!E19</f>
        <v>434201.01</v>
      </c>
      <c r="E1313" s="1">
        <v>0</v>
      </c>
      <c r="F1313" s="1">
        <v>0</v>
      </c>
      <c r="G1313" s="2">
        <f t="shared" si="24"/>
        <v>13220.790300000001</v>
      </c>
      <c r="H1313" s="2">
        <f t="shared" si="23"/>
        <v>1.0000000009313226E-2</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100112</v>
      </c>
      <c r="D1314" s="1">
        <f>'RAS-funkcijski'!E20</f>
        <v>139467.31</v>
      </c>
      <c r="E1314" s="1">
        <v>0</v>
      </c>
      <c r="F1314" s="1">
        <v>0</v>
      </c>
      <c r="G1314" s="2">
        <f t="shared" si="24"/>
        <v>6064.7459200000003</v>
      </c>
      <c r="H1314" s="2">
        <f t="shared" si="23"/>
        <v>0.30999999999767169</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641054</v>
      </c>
      <c r="D1316" s="1">
        <f>'RAS-funkcijski'!E22</f>
        <v>661392.27</v>
      </c>
      <c r="E1316" s="1">
        <v>0</v>
      </c>
      <c r="F1316" s="1">
        <v>0</v>
      </c>
      <c r="G1316" s="2">
        <f t="shared" si="24"/>
        <v>35349.093719999997</v>
      </c>
      <c r="H1316" s="2">
        <f t="shared" si="23"/>
        <v>0.27000000001862645</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106259</v>
      </c>
      <c r="D1318" s="1">
        <f>'RAS-funkcijski'!E24</f>
        <v>31407.74</v>
      </c>
      <c r="E1318" s="1">
        <v>0</v>
      </c>
      <c r="F1318" s="1">
        <v>0</v>
      </c>
      <c r="G1318" s="2">
        <f t="shared" si="24"/>
        <v>3381.4895999999999</v>
      </c>
      <c r="H1318" s="2">
        <f t="shared" si="23"/>
        <v>0.25999999999839929</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534795</v>
      </c>
      <c r="D1321" s="1">
        <f>'RAS-funkcijski'!E27</f>
        <v>629984.53</v>
      </c>
      <c r="E1321" s="1">
        <v>0</v>
      </c>
      <c r="F1321" s="1">
        <v>0</v>
      </c>
      <c r="G1321" s="2">
        <f t="shared" si="24"/>
        <v>41279.573380000002</v>
      </c>
      <c r="H1321" s="2">
        <f t="shared" si="23"/>
        <v>0.46999999997206032</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1583711</v>
      </c>
      <c r="D1322" s="1">
        <f>'RAS-funkcijski'!E28</f>
        <v>2087048.46</v>
      </c>
      <c r="E1322" s="1">
        <v>0</v>
      </c>
      <c r="F1322" s="1">
        <v>0</v>
      </c>
      <c r="G1322" s="2">
        <f t="shared" si="24"/>
        <v>138187.39007999998</v>
      </c>
      <c r="H1322" s="2">
        <f t="shared" si="23"/>
        <v>0.4599999999627471</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1211403</v>
      </c>
      <c r="D1324" s="1">
        <f>'RAS-funkcijski'!E30</f>
        <v>1527262.5</v>
      </c>
      <c r="E1324" s="1">
        <v>0</v>
      </c>
      <c r="F1324" s="1">
        <v>0</v>
      </c>
      <c r="G1324" s="2">
        <f t="shared" si="24"/>
        <v>110914.128</v>
      </c>
      <c r="H1324" s="2">
        <f t="shared" si="23"/>
        <v>0.5</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44617</v>
      </c>
      <c r="D1327" s="1">
        <f>'RAS-funkcijski'!E33</f>
        <v>169121.02</v>
      </c>
      <c r="E1327" s="1">
        <v>0</v>
      </c>
      <c r="F1327" s="1">
        <v>0</v>
      </c>
      <c r="G1327" s="2">
        <f t="shared" si="24"/>
        <v>11102.91216</v>
      </c>
      <c r="H1327" s="2">
        <f t="shared" si="23"/>
        <v>1.9999999989522621E-2</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327691</v>
      </c>
      <c r="D1328" s="1">
        <f>'RAS-funkcijski'!E34</f>
        <v>390664.94</v>
      </c>
      <c r="E1328" s="1">
        <v>0</v>
      </c>
      <c r="F1328" s="1">
        <v>0</v>
      </c>
      <c r="G1328" s="2">
        <f t="shared" si="24"/>
        <v>33270.626399999994</v>
      </c>
      <c r="H1328" s="2">
        <f t="shared" si="23"/>
        <v>5.9999999997671694E-2</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31103385</v>
      </c>
      <c r="D1329" s="1">
        <f>'RAS-funkcijski'!E35</f>
        <v>60849402.699999996</v>
      </c>
      <c r="E1329" s="1">
        <v>0</v>
      </c>
      <c r="F1329" s="1">
        <v>0</v>
      </c>
      <c r="G1329" s="2">
        <f t="shared" si="24"/>
        <v>4736867.9023999991</v>
      </c>
      <c r="H1329" s="2">
        <f t="shared" si="23"/>
        <v>0.30000000447034836</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0</v>
      </c>
      <c r="D1330" s="1">
        <f>'RAS-funkcijski'!E36</f>
        <v>0</v>
      </c>
      <c r="E1330" s="1">
        <v>0</v>
      </c>
      <c r="F1330" s="1">
        <v>0</v>
      </c>
      <c r="G1330" s="2">
        <f t="shared" si="24"/>
        <v>0</v>
      </c>
      <c r="H1330" s="2">
        <f t="shared" si="23"/>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0</v>
      </c>
      <c r="D1331" s="1">
        <f>'RAS-funkcijski'!E37</f>
        <v>0</v>
      </c>
      <c r="E1331" s="1">
        <v>0</v>
      </c>
      <c r="F1331" s="1">
        <v>0</v>
      </c>
      <c r="G1331" s="2">
        <f t="shared" si="24"/>
        <v>0</v>
      </c>
      <c r="H1331" s="2">
        <f t="shared" si="23"/>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6864676</v>
      </c>
      <c r="D1333" s="1">
        <f>'RAS-funkcijski'!E39</f>
        <v>23495455.739999998</v>
      </c>
      <c r="E1333" s="1">
        <v>0</v>
      </c>
      <c r="F1333" s="1">
        <v>0</v>
      </c>
      <c r="G1333" s="2">
        <f t="shared" si="24"/>
        <v>1884945.5618000003</v>
      </c>
      <c r="H1333" s="2">
        <f t="shared" si="23"/>
        <v>0.26000000163912773</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6688580</v>
      </c>
      <c r="D1334" s="1">
        <f>'RAS-funkcijski'!E40</f>
        <v>23133333.469999999</v>
      </c>
      <c r="E1334" s="1">
        <v>0</v>
      </c>
      <c r="F1334" s="1">
        <v>0</v>
      </c>
      <c r="G1334" s="2">
        <f t="shared" si="24"/>
        <v>1906388.8898399996</v>
      </c>
      <c r="H1334" s="2">
        <f t="shared" si="23"/>
        <v>0.4699999988079071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176096</v>
      </c>
      <c r="D1336" s="1">
        <f>'RAS-funkcijski'!E42</f>
        <v>362122.27</v>
      </c>
      <c r="E1336" s="1">
        <v>0</v>
      </c>
      <c r="F1336" s="1">
        <v>0</v>
      </c>
      <c r="G1336" s="2">
        <f t="shared" si="24"/>
        <v>34212.940519999996</v>
      </c>
      <c r="H1336" s="2">
        <f t="shared" si="23"/>
        <v>0.27000000001862645</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71151.78</v>
      </c>
      <c r="E1337" s="1">
        <v>0</v>
      </c>
      <c r="F1337" s="1">
        <v>0</v>
      </c>
      <c r="G1337" s="2">
        <f t="shared" si="24"/>
        <v>5549.8388400000003</v>
      </c>
      <c r="H1337" s="2">
        <f t="shared" si="23"/>
        <v>0.22000000000116415</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71151.78</v>
      </c>
      <c r="E1343" s="1">
        <v>0</v>
      </c>
      <c r="F1343" s="1">
        <v>0</v>
      </c>
      <c r="G1343" s="2">
        <f t="shared" si="24"/>
        <v>6403.6601999999993</v>
      </c>
      <c r="H1343" s="2">
        <f t="shared" si="27"/>
        <v>0.22000000000116415</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2065814</v>
      </c>
      <c r="D1344" s="1">
        <f>'RAS-funkcijski'!E50</f>
        <v>2170363.7200000002</v>
      </c>
      <c r="E1344" s="1">
        <v>0</v>
      </c>
      <c r="F1344" s="1">
        <v>0</v>
      </c>
      <c r="G1344" s="2">
        <f t="shared" si="24"/>
        <v>294700.90624000004</v>
      </c>
      <c r="H1344" s="2">
        <f t="shared" si="27"/>
        <v>0.27999999979510903</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2065814</v>
      </c>
      <c r="D1347" s="1">
        <f>'RAS-funkcijski'!E53</f>
        <v>2170363.7200000002</v>
      </c>
      <c r="E1347" s="1">
        <v>0</v>
      </c>
      <c r="F1347" s="1">
        <v>0</v>
      </c>
      <c r="G1347" s="2">
        <f t="shared" si="24"/>
        <v>313920.53055999998</v>
      </c>
      <c r="H1347" s="2">
        <f t="shared" si="27"/>
        <v>0.27999999979510903</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90574</v>
      </c>
      <c r="D1348" s="1">
        <f>'RAS-funkcijski'!E54</f>
        <v>85705.94</v>
      </c>
      <c r="E1348" s="1">
        <v>0</v>
      </c>
      <c r="F1348" s="1">
        <v>0</v>
      </c>
      <c r="G1348" s="2">
        <f t="shared" si="24"/>
        <v>13099.294000000002</v>
      </c>
      <c r="H1348" s="2">
        <f t="shared" si="27"/>
        <v>5.9999999997671694E-2</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90574</v>
      </c>
      <c r="D1349" s="1">
        <f>'RAS-funkcijski'!E55</f>
        <v>85705.94</v>
      </c>
      <c r="E1349" s="1">
        <v>0</v>
      </c>
      <c r="F1349" s="1">
        <v>0</v>
      </c>
      <c r="G1349" s="2">
        <f t="shared" si="24"/>
        <v>13361.279879999998</v>
      </c>
      <c r="H1349" s="2">
        <f t="shared" si="27"/>
        <v>5.9999999997671694E-2</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0</v>
      </c>
      <c r="D1354" s="1">
        <f>'RAS-funkcijski'!E60</f>
        <v>0</v>
      </c>
      <c r="E1354" s="1">
        <v>0</v>
      </c>
      <c r="F1354" s="1">
        <v>0</v>
      </c>
      <c r="G1354" s="2">
        <f t="shared" si="24"/>
        <v>0</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22082321</v>
      </c>
      <c r="D1355" s="1">
        <f>'RAS-funkcijski'!E61</f>
        <v>35026725.519999996</v>
      </c>
      <c r="E1355" s="1">
        <v>0</v>
      </c>
      <c r="F1355" s="1">
        <v>0</v>
      </c>
      <c r="G1355" s="2">
        <f t="shared" si="24"/>
        <v>5251739.0062799994</v>
      </c>
      <c r="H1355" s="2">
        <f t="shared" si="27"/>
        <v>0.48000000417232513</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12554695</v>
      </c>
      <c r="D1357" s="1">
        <f>'RAS-funkcijski'!E63</f>
        <v>24995794</v>
      </c>
      <c r="E1357" s="1">
        <v>0</v>
      </c>
      <c r="F1357" s="1">
        <v>0</v>
      </c>
      <c r="G1357" s="2">
        <f t="shared" si="24"/>
        <v>3690230.6969999997</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1545915</v>
      </c>
      <c r="D1358" s="1">
        <f>'RAS-funkcijski'!E64</f>
        <v>1950486.36</v>
      </c>
      <c r="E1358" s="1">
        <v>0</v>
      </c>
      <c r="F1358" s="1">
        <v>0</v>
      </c>
      <c r="G1358" s="2">
        <f t="shared" si="24"/>
        <v>326813.26319999999</v>
      </c>
      <c r="H1358" s="2">
        <f t="shared" si="27"/>
        <v>0.36000000010244548</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7981711</v>
      </c>
      <c r="D1359" s="1">
        <f>'RAS-funkcijski'!E65</f>
        <v>8080445.1600000001</v>
      </c>
      <c r="E1359" s="1">
        <v>0</v>
      </c>
      <c r="F1359" s="1">
        <v>0</v>
      </c>
      <c r="G1359" s="2">
        <f t="shared" si="24"/>
        <v>1472698.6805199999</v>
      </c>
      <c r="H1359" s="2">
        <f t="shared" si="27"/>
        <v>0.16000000014901161</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0</v>
      </c>
      <c r="E1360" s="1">
        <v>0</v>
      </c>
      <c r="F1360" s="1">
        <v>0</v>
      </c>
      <c r="G1360" s="2">
        <f t="shared" si="24"/>
        <v>0</v>
      </c>
      <c r="H1360" s="2">
        <f t="shared" si="27"/>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0</v>
      </c>
      <c r="E1361" s="1">
        <v>0</v>
      </c>
      <c r="F1361" s="1">
        <v>0</v>
      </c>
      <c r="G1361" s="2">
        <f t="shared" si="24"/>
        <v>0</v>
      </c>
      <c r="H1361" s="2">
        <f t="shared" si="27"/>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2047029</v>
      </c>
      <c r="D1369" s="1">
        <f>'RAS-funkcijski'!E75</f>
        <v>4288660.4499999993</v>
      </c>
      <c r="E1369" s="1">
        <v>0</v>
      </c>
      <c r="F1369" s="1">
        <v>0</v>
      </c>
      <c r="G1369" s="2">
        <f t="shared" si="24"/>
        <v>754328.84289999981</v>
      </c>
      <c r="H1369" s="2">
        <f t="shared" si="27"/>
        <v>0.44999999925494194</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297088</v>
      </c>
      <c r="D1370" s="1">
        <f>'RAS-funkcijski'!E76</f>
        <v>405824.38</v>
      </c>
      <c r="E1370" s="1">
        <v>0</v>
      </c>
      <c r="F1370" s="1">
        <v>0</v>
      </c>
      <c r="G1370" s="2">
        <f t="shared" si="24"/>
        <v>79829.046719999998</v>
      </c>
      <c r="H1370" s="2">
        <f t="shared" si="27"/>
        <v>0.38000000000465661</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0</v>
      </c>
      <c r="D1371" s="1">
        <f>'RAS-funkcijski'!E77</f>
        <v>0</v>
      </c>
      <c r="E1371" s="1">
        <v>0</v>
      </c>
      <c r="F1371" s="1">
        <v>0</v>
      </c>
      <c r="G1371" s="2">
        <f t="shared" si="24"/>
        <v>0</v>
      </c>
      <c r="H1371" s="2">
        <f t="shared" si="27"/>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53563</v>
      </c>
      <c r="D1372" s="1">
        <f>'RAS-funkcijski'!E78</f>
        <v>352400</v>
      </c>
      <c r="E1372" s="1">
        <v>0</v>
      </c>
      <c r="F1372" s="1">
        <v>0</v>
      </c>
      <c r="G1372" s="2">
        <f t="shared" si="24"/>
        <v>56118.861999999994</v>
      </c>
      <c r="H1372" s="2">
        <f t="shared" si="27"/>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978764</v>
      </c>
      <c r="D1373" s="1">
        <f>'RAS-funkcijski'!E79</f>
        <v>838841.79</v>
      </c>
      <c r="E1373" s="1">
        <v>0</v>
      </c>
      <c r="F1373" s="1">
        <v>0</v>
      </c>
      <c r="G1373" s="2">
        <f t="shared" si="24"/>
        <v>199233.56849999999</v>
      </c>
      <c r="H1373" s="2">
        <f t="shared" si="27"/>
        <v>0.2099999999627471</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717614</v>
      </c>
      <c r="D1375" s="1">
        <f>'RAS-funkcijski'!E81</f>
        <v>2691594.28</v>
      </c>
      <c r="E1375" s="1">
        <v>0</v>
      </c>
      <c r="F1375" s="1">
        <v>0</v>
      </c>
      <c r="G1375" s="2">
        <f t="shared" si="24"/>
        <v>469761.79711999994</v>
      </c>
      <c r="H1375" s="2">
        <f t="shared" si="27"/>
        <v>0.27999999979510903</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1483813</v>
      </c>
      <c r="D1376" s="1">
        <f>'RAS-funkcijski'!E82</f>
        <v>4545576.55</v>
      </c>
      <c r="E1376" s="1">
        <v>0</v>
      </c>
      <c r="F1376" s="1">
        <v>0</v>
      </c>
      <c r="G1376" s="2">
        <f t="shared" si="24"/>
        <v>824847.3557999999</v>
      </c>
      <c r="H1376" s="2">
        <f t="shared" si="27"/>
        <v>0.45000000018626451</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0</v>
      </c>
      <c r="D1377" s="1">
        <f>'RAS-funkcijski'!E83</f>
        <v>0</v>
      </c>
      <c r="E1377" s="1">
        <v>0</v>
      </c>
      <c r="F1377" s="1">
        <v>0</v>
      </c>
      <c r="G1377" s="2">
        <f t="shared" si="24"/>
        <v>0</v>
      </c>
      <c r="H1377" s="2">
        <f t="shared" si="27"/>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1483813</v>
      </c>
      <c r="D1378" s="1">
        <f>'RAS-funkcijski'!E84</f>
        <v>4545576.55</v>
      </c>
      <c r="E1378" s="1">
        <v>0</v>
      </c>
      <c r="F1378" s="1">
        <v>0</v>
      </c>
      <c r="G1378" s="2">
        <f t="shared" si="24"/>
        <v>845997.28800000006</v>
      </c>
      <c r="H1378" s="2">
        <f t="shared" si="27"/>
        <v>0.45000000018626451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0</v>
      </c>
      <c r="D1379" s="1">
        <f>'RAS-funkcijski'!E85</f>
        <v>0</v>
      </c>
      <c r="E1379" s="1">
        <v>0</v>
      </c>
      <c r="F1379" s="1">
        <v>0</v>
      </c>
      <c r="G1379" s="2">
        <f t="shared" si="24"/>
        <v>0</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0</v>
      </c>
      <c r="D1380" s="1">
        <f>'RAS-funkcijski'!E86</f>
        <v>0</v>
      </c>
      <c r="E1380" s="1">
        <v>0</v>
      </c>
      <c r="F1380" s="1">
        <v>0</v>
      </c>
      <c r="G1380" s="2">
        <f t="shared" si="24"/>
        <v>0</v>
      </c>
      <c r="H1380" s="2">
        <f t="shared" si="27"/>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912056685</v>
      </c>
      <c r="D1383" s="1">
        <f>'RAS-funkcijski'!E89</f>
        <v>919874291.35000014</v>
      </c>
      <c r="E1383" s="1">
        <v>0</v>
      </c>
      <c r="F1383" s="1">
        <v>0</v>
      </c>
      <c r="G1383" s="2">
        <f t="shared" si="24"/>
        <v>233903447.75450003</v>
      </c>
      <c r="H1383" s="2">
        <f t="shared" si="27"/>
        <v>0.35000014305114746</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74895462</v>
      </c>
      <c r="D1388" s="1">
        <f>'RAS-funkcijski'!E94</f>
        <v>79936730.680000007</v>
      </c>
      <c r="E1388" s="1">
        <v>0</v>
      </c>
      <c r="F1388" s="1">
        <v>0</v>
      </c>
      <c r="G1388" s="2">
        <f t="shared" si="24"/>
        <v>21129203.102400001</v>
      </c>
      <c r="H1388" s="2">
        <f t="shared" si="27"/>
        <v>0.31999999284744263</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74895462</v>
      </c>
      <c r="D1389" s="1">
        <f>'RAS-funkcijski'!E95</f>
        <v>79936730.680000007</v>
      </c>
      <c r="E1389" s="1">
        <v>0</v>
      </c>
      <c r="F1389" s="1">
        <v>0</v>
      </c>
      <c r="G1389" s="2">
        <f t="shared" si="24"/>
        <v>21363972.025760002</v>
      </c>
      <c r="H1389" s="2">
        <f t="shared" si="27"/>
        <v>0.31999999284744263</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776321795</v>
      </c>
      <c r="D1393" s="1">
        <f>'RAS-funkcijski'!E99</f>
        <v>799141982.02999997</v>
      </c>
      <c r="E1393" s="1">
        <v>0</v>
      </c>
      <c r="F1393" s="1">
        <v>0</v>
      </c>
      <c r="G1393" s="2">
        <f t="shared" si="24"/>
        <v>225587547.11070001</v>
      </c>
      <c r="H1393" s="2">
        <f t="shared" si="27"/>
        <v>2.9999971389770508E-2</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616121958</v>
      </c>
      <c r="D1394" s="1">
        <f>'RAS-funkcijski'!E100</f>
        <v>611087587.73000002</v>
      </c>
      <c r="E1394" s="1">
        <v>0</v>
      </c>
      <c r="F1394" s="1">
        <v>0</v>
      </c>
      <c r="G1394" s="2">
        <f t="shared" si="24"/>
        <v>176476524.81216002</v>
      </c>
      <c r="H1394" s="2">
        <f t="shared" si="27"/>
        <v>0.26999998092651367</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160199837</v>
      </c>
      <c r="D1395" s="1">
        <f>'RAS-funkcijski'!E101</f>
        <v>188054394.30000001</v>
      </c>
      <c r="E1395" s="1">
        <v>0</v>
      </c>
      <c r="F1395" s="1">
        <v>0</v>
      </c>
      <c r="G1395" s="2">
        <f t="shared" si="24"/>
        <v>52021936.683200009</v>
      </c>
      <c r="H1395" s="2">
        <f t="shared" si="27"/>
        <v>0.30000001192092896</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58789658</v>
      </c>
      <c r="D1398" s="1">
        <f>'RAS-funkcijski'!E104</f>
        <v>39307185.82</v>
      </c>
      <c r="E1398" s="1">
        <v>0</v>
      </c>
      <c r="F1398" s="1">
        <v>0</v>
      </c>
      <c r="G1398" s="2">
        <f t="shared" si="24"/>
        <v>13740402.964000002</v>
      </c>
      <c r="H1398" s="2">
        <f t="shared" si="27"/>
        <v>0.17999999970197678</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1289432</v>
      </c>
      <c r="D1399" s="1">
        <f>'RAS-funkcijski'!E105</f>
        <v>1342532.35</v>
      </c>
      <c r="E1399" s="1">
        <v>0</v>
      </c>
      <c r="F1399" s="1">
        <v>0</v>
      </c>
      <c r="G1399" s="2">
        <f t="shared" si="24"/>
        <v>401424.16670000006</v>
      </c>
      <c r="H1399" s="2">
        <f t="shared" si="27"/>
        <v>0.35000000009313226</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760338</v>
      </c>
      <c r="D1400" s="1">
        <f>'RAS-funkcijski'!E106</f>
        <v>145860.47</v>
      </c>
      <c r="E1400" s="1">
        <v>0</v>
      </c>
      <c r="F1400" s="1">
        <v>0</v>
      </c>
      <c r="G1400" s="2">
        <f t="shared" si="24"/>
        <v>107310.01187999999</v>
      </c>
      <c r="H1400" s="2">
        <f t="shared" si="27"/>
        <v>0.47000000000116415</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2198000</v>
      </c>
      <c r="D1401" s="1">
        <f>'RAS-funkcijski'!E107</f>
        <v>2735500</v>
      </c>
      <c r="E1401" s="1">
        <v>0</v>
      </c>
      <c r="F1401" s="1">
        <v>0</v>
      </c>
      <c r="G1401" s="2">
        <f t="shared" si="24"/>
        <v>789907</v>
      </c>
      <c r="H1401" s="2">
        <f t="shared" si="27"/>
        <v>0</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1348000</v>
      </c>
      <c r="D1402" s="1">
        <f>'RAS-funkcijski'!E108</f>
        <v>1837500</v>
      </c>
      <c r="E1402" s="1">
        <v>0</v>
      </c>
      <c r="F1402" s="1">
        <v>0</v>
      </c>
      <c r="G1402" s="2">
        <f t="shared" si="24"/>
        <v>522392</v>
      </c>
      <c r="H1402" s="2">
        <f t="shared" si="27"/>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850000</v>
      </c>
      <c r="D1403" s="1">
        <f>'RAS-funkcijski'!E109</f>
        <v>898000</v>
      </c>
      <c r="E1403" s="1">
        <v>0</v>
      </c>
      <c r="F1403" s="1">
        <v>0</v>
      </c>
      <c r="G1403" s="2">
        <f t="shared" si="24"/>
        <v>277830</v>
      </c>
      <c r="H1403" s="2">
        <f t="shared" si="27"/>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0</v>
      </c>
      <c r="D1404" s="1">
        <f>'RAS-funkcijski'!E110</f>
        <v>0</v>
      </c>
      <c r="E1404" s="1">
        <v>0</v>
      </c>
      <c r="F1404" s="1">
        <v>0</v>
      </c>
      <c r="G1404" s="2">
        <f t="shared" si="24"/>
        <v>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0</v>
      </c>
      <c r="D1405" s="1">
        <f>'RAS-funkcijski'!E111</f>
        <v>0</v>
      </c>
      <c r="E1405" s="1">
        <v>0</v>
      </c>
      <c r="F1405" s="1">
        <v>0</v>
      </c>
      <c r="G1405" s="2">
        <f t="shared" si="24"/>
        <v>0</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558376976</v>
      </c>
      <c r="D1408" s="1">
        <f>'RAS-funkcijski'!E114</f>
        <v>626585452.06000006</v>
      </c>
      <c r="E1408" s="1">
        <v>0</v>
      </c>
      <c r="F1408" s="1">
        <v>0</v>
      </c>
      <c r="G1408" s="2">
        <f t="shared" si="24"/>
        <v>199270266.8132</v>
      </c>
      <c r="H1408" s="2">
        <f t="shared" si="27"/>
        <v>6.0000061988830566E-2</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278079818</v>
      </c>
      <c r="D1409" s="1">
        <f>'RAS-funkcijski'!E115</f>
        <v>287418926.19</v>
      </c>
      <c r="E1409" s="1">
        <v>0</v>
      </c>
      <c r="F1409" s="1">
        <v>0</v>
      </c>
      <c r="G1409" s="2">
        <f t="shared" si="24"/>
        <v>94673861.412180007</v>
      </c>
      <c r="H1409" s="2">
        <f t="shared" si="27"/>
        <v>0.18999999761581421</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22759262</v>
      </c>
      <c r="D1410" s="1">
        <f>'RAS-funkcijski'!E116</f>
        <v>25154341.18</v>
      </c>
      <c r="E1410" s="1">
        <v>0</v>
      </c>
      <c r="F1410" s="1">
        <v>0</v>
      </c>
      <c r="G1410" s="2">
        <f t="shared" si="24"/>
        <v>8183609.7683199998</v>
      </c>
      <c r="H1410" s="2">
        <f t="shared" si="27"/>
        <v>0.17999999970197678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255320556</v>
      </c>
      <c r="D1411" s="1">
        <f>'RAS-funkcijski'!E117</f>
        <v>262264585.00999999</v>
      </c>
      <c r="E1411" s="1">
        <v>0</v>
      </c>
      <c r="F1411" s="1">
        <v>0</v>
      </c>
      <c r="G1411" s="2">
        <f t="shared" si="24"/>
        <v>88123019.040260002</v>
      </c>
      <c r="H1411" s="2">
        <f t="shared" si="27"/>
        <v>9.9999904632568359E-3</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215096700</v>
      </c>
      <c r="D1412" s="1">
        <f>'RAS-funkcijski'!E118</f>
        <v>263148383.64000002</v>
      </c>
      <c r="E1412" s="1">
        <v>0</v>
      </c>
      <c r="F1412" s="1">
        <v>0</v>
      </c>
      <c r="G1412" s="2">
        <f t="shared" si="24"/>
        <v>84518855.269920006</v>
      </c>
      <c r="H1412" s="2">
        <f t="shared" si="27"/>
        <v>0.35999998450279236</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4893932</v>
      </c>
      <c r="D1413" s="1">
        <f>'RAS-funkcijski'!E119</f>
        <v>5600038.6799999997</v>
      </c>
      <c r="E1413" s="1">
        <v>0</v>
      </c>
      <c r="F1413" s="1">
        <v>0</v>
      </c>
      <c r="G1413" s="2">
        <f t="shared" si="24"/>
        <v>1850811.0764000001</v>
      </c>
      <c r="H1413" s="2">
        <f t="shared" si="27"/>
        <v>0.32000000029802322</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210202768</v>
      </c>
      <c r="D1414" s="1">
        <f>'RAS-funkcijski'!E120</f>
        <v>257548344.96000001</v>
      </c>
      <c r="E1414" s="1">
        <v>0</v>
      </c>
      <c r="F1414" s="1">
        <v>0</v>
      </c>
      <c r="G1414" s="2">
        <f t="shared" si="24"/>
        <v>84134737.118719995</v>
      </c>
      <c r="H1414" s="2">
        <f t="shared" si="27"/>
        <v>3.9999991655349731E-2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361441</v>
      </c>
      <c r="D1416" s="1">
        <f>'RAS-funkcijski'!E122</f>
        <v>210000</v>
      </c>
      <c r="E1416" s="1">
        <v>0</v>
      </c>
      <c r="F1416" s="1">
        <v>0</v>
      </c>
      <c r="G1416" s="2">
        <f t="shared" si="24"/>
        <v>92210.038</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0</v>
      </c>
      <c r="D1417" s="1">
        <f>'RAS-funkcijski'!E123</f>
        <v>0</v>
      </c>
      <c r="E1417" s="1">
        <v>0</v>
      </c>
      <c r="F1417" s="1">
        <v>0</v>
      </c>
      <c r="G1417" s="2">
        <f t="shared" si="24"/>
        <v>0</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361441</v>
      </c>
      <c r="D1418" s="1">
        <f>'RAS-funkcijski'!E124</f>
        <v>210000</v>
      </c>
      <c r="E1418" s="1">
        <v>0</v>
      </c>
      <c r="F1418" s="1">
        <v>0</v>
      </c>
      <c r="G1418" s="2">
        <f t="shared" si="24"/>
        <v>93772.92</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7193726</v>
      </c>
      <c r="D1419" s="1">
        <f>'RAS-funkcijski'!E125</f>
        <v>8008725.2300000004</v>
      </c>
      <c r="E1419" s="1">
        <v>0</v>
      </c>
      <c r="F1419" s="1">
        <v>0</v>
      </c>
      <c r="G1419" s="2">
        <f t="shared" si="24"/>
        <v>2808552.3516600002</v>
      </c>
      <c r="H1419" s="2">
        <f t="shared" si="27"/>
        <v>0.23000000044703484</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8937596</v>
      </c>
      <c r="D1420" s="1">
        <f>'RAS-funkcijski'!E126</f>
        <v>13046879.550000001</v>
      </c>
      <c r="E1420" s="1">
        <v>0</v>
      </c>
      <c r="F1420" s="1">
        <v>0</v>
      </c>
      <c r="G1420" s="2">
        <f t="shared" si="24"/>
        <v>4273825.3222000003</v>
      </c>
      <c r="H1420" s="2">
        <f t="shared" si="27"/>
        <v>0.44999999925494194</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109658</v>
      </c>
      <c r="D1421" s="1">
        <f>'RAS-funkcijski'!E127</f>
        <v>183834.66</v>
      </c>
      <c r="E1421" s="1">
        <v>0</v>
      </c>
      <c r="F1421" s="1">
        <v>0</v>
      </c>
      <c r="G1421" s="2">
        <f t="shared" si="24"/>
        <v>58711.26036</v>
      </c>
      <c r="H1421" s="2">
        <f t="shared" si="27"/>
        <v>0.33999999999650754</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48598037</v>
      </c>
      <c r="D1422" s="1">
        <f>'RAS-funkcijski'!E128</f>
        <v>54568702.789999999</v>
      </c>
      <c r="E1422" s="1">
        <v>0</v>
      </c>
      <c r="F1422" s="1">
        <v>0</v>
      </c>
      <c r="G1422" s="2">
        <f t="shared" si="24"/>
        <v>19559194.879919998</v>
      </c>
      <c r="H1422" s="2">
        <f t="shared" si="27"/>
        <v>0.21000000089406967</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22157897</v>
      </c>
      <c r="D1423" s="1">
        <f>'RAS-funkcijski'!E129</f>
        <v>25064858.02</v>
      </c>
      <c r="E1423" s="1">
        <v>0</v>
      </c>
      <c r="F1423" s="1">
        <v>0</v>
      </c>
      <c r="G1423" s="2">
        <f t="shared" si="24"/>
        <v>9035951.629999999</v>
      </c>
      <c r="H1423" s="2">
        <f t="shared" si="27"/>
        <v>1.9999999552965164E-2</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17085183</v>
      </c>
      <c r="D1427" s="1">
        <f>'RAS-funkcijski'!E133</f>
        <v>20503738.07</v>
      </c>
      <c r="E1427" s="1">
        <v>0</v>
      </c>
      <c r="F1427" s="1">
        <v>0</v>
      </c>
      <c r="G1427" s="2">
        <f t="shared" si="24"/>
        <v>7493953.0290599996</v>
      </c>
      <c r="H1427" s="2">
        <f t="shared" si="27"/>
        <v>7.0000000298023224E-2</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1190</v>
      </c>
      <c r="D1429" s="1">
        <f>'RAS-funkcijski'!E135</f>
        <v>0</v>
      </c>
      <c r="E1429" s="1">
        <v>0</v>
      </c>
      <c r="F1429" s="1">
        <v>0</v>
      </c>
      <c r="G1429" s="2">
        <f t="shared" si="24"/>
        <v>155.89000000000001</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3000</v>
      </c>
      <c r="D1431" s="1">
        <f>'RAS-funkcijski'!E137</f>
        <v>0</v>
      </c>
      <c r="E1431" s="1">
        <v>0</v>
      </c>
      <c r="F1431" s="1">
        <v>0</v>
      </c>
      <c r="G1431" s="2">
        <f t="shared" si="24"/>
        <v>399</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4063924</v>
      </c>
      <c r="D1432" s="1">
        <f>'RAS-funkcijski'!E138</f>
        <v>3578518.35</v>
      </c>
      <c r="E1432" s="1">
        <v>0</v>
      </c>
      <c r="F1432" s="1">
        <v>0</v>
      </c>
      <c r="G1432" s="2">
        <f t="shared" si="24"/>
        <v>1503608.7338</v>
      </c>
      <c r="H1432" s="2">
        <f t="shared" si="27"/>
        <v>0.35000000009313226</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1004600</v>
      </c>
      <c r="D1434" s="1">
        <f>'RAS-funkcijski'!E140</f>
        <v>982601.6</v>
      </c>
      <c r="E1434" s="1">
        <v>0</v>
      </c>
      <c r="F1434" s="1">
        <v>0</v>
      </c>
      <c r="G1434" s="2">
        <f t="shared" si="24"/>
        <v>403893.2352</v>
      </c>
      <c r="H1434" s="2">
        <f t="shared" si="27"/>
        <v>0.40000000002328306</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1579767024</v>
      </c>
      <c r="D1435" s="13">
        <f>'RAS-funkcijski'!E141</f>
        <v>1693679593.96</v>
      </c>
      <c r="E1435" s="13">
        <v>0</v>
      </c>
      <c r="F1435" s="13">
        <v>0</v>
      </c>
      <c r="G1435" s="14">
        <f t="shared" si="24"/>
        <v>680496291.03304005</v>
      </c>
      <c r="H1435" s="14">
        <f t="shared" si="27"/>
        <v>3.9999961853027344E-2</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62813704.429999992</v>
      </c>
      <c r="D1436" s="6">
        <f>'P-VRIO'!E5</f>
        <v>62981262.770000011</v>
      </c>
      <c r="E1436" s="6">
        <v>0</v>
      </c>
      <c r="F1436" s="6">
        <v>0</v>
      </c>
      <c r="G1436" s="7">
        <f t="shared" si="24"/>
        <v>188776.22997000001</v>
      </c>
      <c r="H1436" s="7">
        <f t="shared" si="27"/>
        <v>0.65999998152256012</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849825.96</v>
      </c>
      <c r="D1437" s="1">
        <f>'P-VRIO'!E6</f>
        <v>13317456.550000001</v>
      </c>
      <c r="E1437" s="1">
        <v>0</v>
      </c>
      <c r="F1437" s="1">
        <v>0</v>
      </c>
      <c r="G1437" s="2">
        <f t="shared" si="24"/>
        <v>54969.47812</v>
      </c>
      <c r="H1437" s="2">
        <f t="shared" si="27"/>
        <v>0.48999999929219484</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849825.96</v>
      </c>
      <c r="D1438" s="1">
        <f>'P-VRIO'!E7</f>
        <v>13317456.550000001</v>
      </c>
      <c r="E1438" s="1">
        <v>0</v>
      </c>
      <c r="F1438" s="1">
        <v>0</v>
      </c>
      <c r="G1438" s="2">
        <f t="shared" si="24"/>
        <v>82454.217180000007</v>
      </c>
      <c r="H1438" s="2">
        <f t="shared" si="27"/>
        <v>0.48999999929219484</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149035</v>
      </c>
      <c r="D1439" s="1">
        <f>'P-VRIO'!E8</f>
        <v>918208.07</v>
      </c>
      <c r="E1439" s="1">
        <v>0</v>
      </c>
      <c r="F1439" s="1">
        <v>0</v>
      </c>
      <c r="G1439" s="2">
        <f t="shared" si="24"/>
        <v>7941.8045600000005</v>
      </c>
      <c r="H1439" s="2">
        <f t="shared" si="27"/>
        <v>6.9999999948777258E-2</v>
      </c>
      <c r="I1439" s="10">
        <f t="shared" ref="I1439:I1444" si="28">G1439*H1439</f>
        <v>555.92631879319902</v>
      </c>
      <c r="J1439" s="2">
        <f>IF(AND(Skriveni!C1439&lt;&gt;0,Skriveni!D1439&lt;&gt;0),1,0)</f>
        <v>1</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676605.34</v>
      </c>
      <c r="D1440" s="1">
        <f>'P-VRIO'!E9</f>
        <v>12186917.470000001</v>
      </c>
      <c r="E1440" s="1">
        <v>0</v>
      </c>
      <c r="F1440" s="1">
        <v>0</v>
      </c>
      <c r="G1440" s="2">
        <f t="shared" si="24"/>
        <v>125252.20140000001</v>
      </c>
      <c r="H1440" s="2">
        <f t="shared" si="27"/>
        <v>0.81000000063795596</v>
      </c>
      <c r="I1440" s="10">
        <f t="shared" si="28"/>
        <v>101454.28321390539</v>
      </c>
      <c r="J1440" s="2">
        <f>IF(AND(Skriveni!C1440&lt;&gt;0,Skriveni!D1440&lt;&gt;0),1,0)</f>
        <v>1</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24185.62</v>
      </c>
      <c r="D1442" s="1">
        <f>'P-VRIO'!E11</f>
        <v>212331.01</v>
      </c>
      <c r="E1442" s="1">
        <v>0</v>
      </c>
      <c r="F1442" s="1">
        <v>0</v>
      </c>
      <c r="G1442" s="2">
        <f t="shared" si="24"/>
        <v>3141.9334800000001</v>
      </c>
      <c r="H1442" s="2">
        <f t="shared" si="27"/>
        <v>0.39000000001033186</v>
      </c>
      <c r="I1442" s="10">
        <f t="shared" si="28"/>
        <v>1225.3540572324621</v>
      </c>
      <c r="J1442" s="2">
        <f>IF(AND(Skriveni!C1442&lt;&gt;0,Skriveni!D1442&lt;&gt;0),1,0)</f>
        <v>1</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61963878.469999991</v>
      </c>
      <c r="D1453" s="1">
        <f>'P-VRIO'!E22</f>
        <v>49663806.220000006</v>
      </c>
      <c r="E1453" s="1">
        <v>0</v>
      </c>
      <c r="F1453" s="1">
        <v>0</v>
      </c>
      <c r="G1453" s="2">
        <f t="shared" si="24"/>
        <v>2903246.8363799998</v>
      </c>
      <c r="H1453" s="2">
        <f t="shared" si="27"/>
        <v>0.68999999761581421</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61963878.469999991</v>
      </c>
      <c r="D1454" s="1">
        <f>'P-VRIO'!E23</f>
        <v>49555427.700000003</v>
      </c>
      <c r="E1454" s="1">
        <v>0</v>
      </c>
      <c r="F1454" s="1">
        <v>0</v>
      </c>
      <c r="G1454" s="2">
        <f t="shared" si="24"/>
        <v>3060419.9435299998</v>
      </c>
      <c r="H1454" s="2">
        <f t="shared" si="27"/>
        <v>0.76999998837709427</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669117.22</v>
      </c>
      <c r="D1455" s="1">
        <f>'P-VRIO'!E24</f>
        <v>1616675.39</v>
      </c>
      <c r="E1455" s="1">
        <v>0</v>
      </c>
      <c r="F1455" s="1">
        <v>0</v>
      </c>
      <c r="G1455" s="2">
        <f t="shared" si="24"/>
        <v>78049.36</v>
      </c>
      <c r="H1455" s="2">
        <f t="shared" si="27"/>
        <v>0.60999999986961484</v>
      </c>
      <c r="I1455" s="10">
        <f t="shared" ref="I1455:I1460" si="30">G1455*H1455</f>
        <v>47610.109589823522</v>
      </c>
      <c r="J1455" s="2">
        <f>IF(AND(Skriveni!C1455&lt;&gt;0,Skriveni!D1455&lt;&gt;0),1,0)</f>
        <v>1</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57804538.939999998</v>
      </c>
      <c r="D1456" s="1">
        <f>'P-VRIO'!E25</f>
        <v>47935186.420000002</v>
      </c>
      <c r="E1456" s="1">
        <v>0</v>
      </c>
      <c r="F1456" s="1">
        <v>0</v>
      </c>
      <c r="G1456" s="2">
        <f t="shared" si="24"/>
        <v>3227173.14738</v>
      </c>
      <c r="H1456" s="2">
        <f t="shared" si="27"/>
        <v>0.48000000417232513</v>
      </c>
      <c r="I1456" s="10">
        <f t="shared" si="30"/>
        <v>1549043.1242072156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0</v>
      </c>
      <c r="D1457" s="1">
        <f>'P-VRIO'!E26</f>
        <v>0</v>
      </c>
      <c r="E1457" s="1">
        <v>0</v>
      </c>
      <c r="F1457" s="1">
        <v>0</v>
      </c>
      <c r="G1457" s="2">
        <f t="shared" si="24"/>
        <v>0</v>
      </c>
      <c r="H1457" s="2">
        <f t="shared" si="27"/>
        <v>0</v>
      </c>
      <c r="I1457" s="10">
        <f t="shared" si="30"/>
        <v>0</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1203779.8700000001</v>
      </c>
      <c r="D1458" s="1">
        <f>'P-VRIO'!E27</f>
        <v>879.35</v>
      </c>
      <c r="E1458" s="1">
        <v>0</v>
      </c>
      <c r="F1458" s="1">
        <v>0</v>
      </c>
      <c r="G1458" s="2">
        <f t="shared" si="24"/>
        <v>27727.38711</v>
      </c>
      <c r="H1458" s="2">
        <f t="shared" si="27"/>
        <v>0.47999999988826403</v>
      </c>
      <c r="I1458" s="10">
        <f t="shared" si="30"/>
        <v>13309.145809701853</v>
      </c>
      <c r="J1458" s="2">
        <f>IF(AND(Skriveni!C1458&lt;&gt;0,Skriveni!D1458&lt;&gt;0),1,0)</f>
        <v>1</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883.53</v>
      </c>
      <c r="E1459" s="1">
        <v>0</v>
      </c>
      <c r="F1459" s="1">
        <v>0</v>
      </c>
      <c r="G1459" s="2">
        <f t="shared" si="24"/>
        <v>42.409439999999996</v>
      </c>
      <c r="H1459" s="2">
        <f t="shared" si="27"/>
        <v>0.47000000000002728</v>
      </c>
      <c r="I1459" s="10">
        <f t="shared" si="30"/>
        <v>19.932436800001156</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2286442.44</v>
      </c>
      <c r="D1460" s="1">
        <f>'P-VRIO'!E29</f>
        <v>1803.01</v>
      </c>
      <c r="E1460" s="1">
        <v>0</v>
      </c>
      <c r="F1460" s="1">
        <v>0</v>
      </c>
      <c r="G1460" s="2">
        <f t="shared" si="24"/>
        <v>57251.211500000005</v>
      </c>
      <c r="H1460" s="2">
        <f t="shared" si="27"/>
        <v>0.44999999994411155</v>
      </c>
      <c r="I1460" s="10">
        <f t="shared" si="30"/>
        <v>25763.045171800321</v>
      </c>
      <c r="J1460" s="2">
        <f>IF(AND(Skriveni!C1460&lt;&gt;0,Skriveni!D1460&lt;&gt;0),1,0)</f>
        <v>1</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108378.51999999999</v>
      </c>
      <c r="E1461" s="1">
        <v>0</v>
      </c>
      <c r="F1461" s="1">
        <v>0</v>
      </c>
      <c r="G1461" s="2">
        <f t="shared" si="24"/>
        <v>5635.683039999999</v>
      </c>
      <c r="H1461" s="2">
        <f t="shared" si="27"/>
        <v>0.48000000001047738</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66840.929999999993</v>
      </c>
      <c r="E1467" s="1">
        <v>0</v>
      </c>
      <c r="F1467" s="1">
        <v>0</v>
      </c>
      <c r="G1467" s="2">
        <f t="shared" si="24"/>
        <v>4277.81952</v>
      </c>
      <c r="H1467" s="2">
        <f t="shared" si="27"/>
        <v>7.0000000006984919E-2</v>
      </c>
      <c r="I1467" s="10">
        <f t="shared" si="31"/>
        <v>299.44736642988022</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41537.589999999997</v>
      </c>
      <c r="E1468" s="1">
        <v>0</v>
      </c>
      <c r="F1468" s="1">
        <v>0</v>
      </c>
      <c r="G1468" s="2">
        <f t="shared" si="24"/>
        <v>2741.4809399999999</v>
      </c>
      <c r="H1468" s="2">
        <f t="shared" si="27"/>
        <v>0.41000000000349246</v>
      </c>
      <c r="I1468" s="10">
        <f t="shared" si="31"/>
        <v>1124.0071854095745</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413776.13</v>
      </c>
      <c r="D1469" s="1">
        <f>'P-VRIO'!E38</f>
        <v>200</v>
      </c>
      <c r="E1469" s="1">
        <v>0</v>
      </c>
      <c r="F1469" s="1">
        <v>0</v>
      </c>
      <c r="G1469" s="2">
        <f t="shared" si="24"/>
        <v>14081.988420000001</v>
      </c>
      <c r="H1469" s="2">
        <f t="shared" si="27"/>
        <v>0.13000000000465661</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413776.13</v>
      </c>
      <c r="D1475" s="1">
        <f>'P-VRIO'!E44</f>
        <v>200</v>
      </c>
      <c r="E1475" s="1">
        <v>0</v>
      </c>
      <c r="F1475" s="1">
        <v>0</v>
      </c>
      <c r="G1475" s="2">
        <f t="shared" si="24"/>
        <v>16567.0452</v>
      </c>
      <c r="H1475" s="2">
        <f t="shared" si="27"/>
        <v>0.13000000000465661</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413776.13</v>
      </c>
      <c r="D1476" s="1">
        <f>'P-VRIO'!E45</f>
        <v>200</v>
      </c>
      <c r="E1476" s="1">
        <v>0</v>
      </c>
      <c r="F1476" s="1">
        <v>0</v>
      </c>
      <c r="G1476" s="2">
        <f t="shared" si="24"/>
        <v>16981.221330000004</v>
      </c>
      <c r="H1476" s="2">
        <f t="shared" si="27"/>
        <v>0.13000000000465661</v>
      </c>
      <c r="I1476" s="10">
        <f t="shared" ref="I1476:I1479" si="33">G1476*H1476</f>
        <v>2207.5587729790755</v>
      </c>
      <c r="J1476" s="2">
        <f>IF(AND(Skriveni!C1476&lt;&gt;0,Skriveni!D1476&lt;&gt;0),1,0)</f>
        <v>1</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713314231.21000004</v>
      </c>
      <c r="D1480" s="6"/>
      <c r="E1480" s="6">
        <v>0</v>
      </c>
      <c r="F1480" s="6">
        <v>0</v>
      </c>
      <c r="G1480" s="7">
        <f t="shared" ref="G1480:G1580" si="34">B1480/1000*C1480</f>
        <v>713314.23121</v>
      </c>
      <c r="H1480" s="7">
        <f t="shared" ref="H1480:H1580" si="35">ABS(C1480-ROUND(C1480,0))</f>
        <v>0.21000003814697266</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1966918442.01</v>
      </c>
      <c r="D1481" s="1">
        <v>0</v>
      </c>
      <c r="E1481" s="1">
        <v>0</v>
      </c>
      <c r="F1481" s="1">
        <v>0</v>
      </c>
      <c r="G1481" s="2">
        <f t="shared" si="34"/>
        <v>3933836.8840200002</v>
      </c>
      <c r="H1481" s="2">
        <f t="shared" si="35"/>
        <v>9.9999904632568359E-3</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12003754.939999999</v>
      </c>
      <c r="D1482" s="1">
        <v>0</v>
      </c>
      <c r="E1482" s="1">
        <v>0</v>
      </c>
      <c r="F1482" s="1">
        <v>0</v>
      </c>
      <c r="G1482" s="2">
        <f t="shared" si="34"/>
        <v>36011.264819999997</v>
      </c>
      <c r="H1482" s="2">
        <f t="shared" si="35"/>
        <v>6.0000000521540642E-2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1758035527.96</v>
      </c>
      <c r="D1483" s="1">
        <v>0</v>
      </c>
      <c r="E1483" s="1">
        <v>0</v>
      </c>
      <c r="F1483" s="1">
        <v>0</v>
      </c>
      <c r="G1483" s="2">
        <f t="shared" si="34"/>
        <v>7032142.1118400004</v>
      </c>
      <c r="H1483" s="2">
        <f t="shared" si="35"/>
        <v>3.9999961853027344E-2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967564611.34000003</v>
      </c>
      <c r="D1484" s="1">
        <v>0</v>
      </c>
      <c r="E1484" s="1">
        <v>0</v>
      </c>
      <c r="F1484" s="1">
        <v>0</v>
      </c>
      <c r="G1484" s="2">
        <f t="shared" si="34"/>
        <v>4837823.0567000005</v>
      </c>
      <c r="H1484" s="2">
        <f t="shared" si="35"/>
        <v>0.34000003337860107</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454839530.14999998</v>
      </c>
      <c r="D1485" s="1">
        <v>0</v>
      </c>
      <c r="E1485" s="1">
        <v>0</v>
      </c>
      <c r="F1485" s="1">
        <v>0</v>
      </c>
      <c r="G1485" s="2">
        <f t="shared" si="34"/>
        <v>2729037.1809</v>
      </c>
      <c r="H1485" s="2">
        <f t="shared" si="35"/>
        <v>0.14999997615814209</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9554680.1300000008</v>
      </c>
      <c r="D1486" s="1">
        <v>0</v>
      </c>
      <c r="E1486" s="1">
        <v>0</v>
      </c>
      <c r="F1486" s="1">
        <v>0</v>
      </c>
      <c r="G1486" s="2">
        <f t="shared" si="34"/>
        <v>66882.760910000012</v>
      </c>
      <c r="H1486" s="2">
        <f t="shared" si="35"/>
        <v>0.13000000081956387</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9290459.1300000008</v>
      </c>
      <c r="D1487" s="1">
        <v>0</v>
      </c>
      <c r="E1487" s="1">
        <v>0</v>
      </c>
      <c r="F1487" s="1">
        <v>0</v>
      </c>
      <c r="G1487" s="2">
        <f t="shared" si="34"/>
        <v>74323.673040000009</v>
      </c>
      <c r="H1487" s="2">
        <f t="shared" si="35"/>
        <v>0.13000000081956387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74696.36</v>
      </c>
      <c r="D1488" s="1">
        <v>0</v>
      </c>
      <c r="E1488" s="1">
        <v>0</v>
      </c>
      <c r="F1488" s="1">
        <v>0</v>
      </c>
      <c r="G1488" s="2">
        <f>B1488/1000*C1488</f>
        <v>672.2672399999999</v>
      </c>
      <c r="H1488" s="2">
        <f>ABS(C1488-ROUND(C1488,0))</f>
        <v>0.36000000000058208</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36106076.590000004</v>
      </c>
      <c r="D1489" s="1">
        <v>0</v>
      </c>
      <c r="E1489" s="1">
        <v>0</v>
      </c>
      <c r="F1489" s="1">
        <v>0</v>
      </c>
      <c r="G1489" s="2">
        <f t="shared" si="34"/>
        <v>361060.76590000006</v>
      </c>
      <c r="H1489" s="2">
        <f t="shared" si="35"/>
        <v>0.40999999642372131</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13153547.630000001</v>
      </c>
      <c r="D1490" s="1">
        <v>0</v>
      </c>
      <c r="E1490" s="1">
        <v>0</v>
      </c>
      <c r="F1490" s="1">
        <v>0</v>
      </c>
      <c r="G1490" s="2">
        <f t="shared" si="34"/>
        <v>144689.02393</v>
      </c>
      <c r="H1490" s="2">
        <f t="shared" si="35"/>
        <v>0.36999999918043613</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267451926.63</v>
      </c>
      <c r="D1491" s="1">
        <v>0</v>
      </c>
      <c r="E1491" s="1">
        <v>0</v>
      </c>
      <c r="F1491" s="1">
        <v>0</v>
      </c>
      <c r="G1491" s="2">
        <f t="shared" si="34"/>
        <v>3209423.11956</v>
      </c>
      <c r="H1491" s="2">
        <f t="shared" si="35"/>
        <v>0.37000000476837158</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171365564.03999999</v>
      </c>
      <c r="D1492" s="1">
        <v>0</v>
      </c>
      <c r="E1492" s="1">
        <v>0</v>
      </c>
      <c r="F1492" s="1">
        <v>0</v>
      </c>
      <c r="G1492" s="2">
        <f t="shared" si="34"/>
        <v>2227752.3325199997</v>
      </c>
      <c r="H1492" s="2">
        <f t="shared" si="35"/>
        <v>3.9999991655349731E-2</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25513595.07</v>
      </c>
      <c r="D1493" s="1">
        <v>0</v>
      </c>
      <c r="E1493" s="1">
        <v>0</v>
      </c>
      <c r="F1493" s="1">
        <v>0</v>
      </c>
      <c r="G1493" s="2">
        <f t="shared" si="34"/>
        <v>357190.33098000003</v>
      </c>
      <c r="H1493" s="2">
        <f t="shared" si="35"/>
        <v>7.0000000298023224E-2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0</v>
      </c>
      <c r="D1494" s="1">
        <v>0</v>
      </c>
      <c r="E1494" s="1">
        <v>0</v>
      </c>
      <c r="F1494" s="1">
        <v>0</v>
      </c>
      <c r="G1494" s="2">
        <f t="shared" si="34"/>
        <v>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25513595.07</v>
      </c>
      <c r="D1497" s="1">
        <v>0</v>
      </c>
      <c r="E1497" s="1">
        <v>0</v>
      </c>
      <c r="F1497" s="1">
        <v>0</v>
      </c>
      <c r="G1497" s="2">
        <f t="shared" si="34"/>
        <v>459244.71125999995</v>
      </c>
      <c r="H1497" s="2">
        <f t="shared" si="35"/>
        <v>7.0000000298023224E-2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1927871309.1399999</v>
      </c>
      <c r="D1499" s="1">
        <v>0</v>
      </c>
      <c r="E1499" s="1">
        <v>0</v>
      </c>
      <c r="F1499" s="1">
        <v>0</v>
      </c>
      <c r="G1499" s="2">
        <f t="shared" si="34"/>
        <v>38557426.182799995</v>
      </c>
      <c r="H1499" s="2">
        <f t="shared" si="35"/>
        <v>0.1399998664855957</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5506089.5499999998</v>
      </c>
      <c r="D1500" s="1">
        <v>0</v>
      </c>
      <c r="E1500" s="1">
        <v>0</v>
      </c>
      <c r="F1500" s="1">
        <v>0</v>
      </c>
      <c r="G1500" s="2">
        <f t="shared" si="34"/>
        <v>115627.88055</v>
      </c>
      <c r="H1500" s="2">
        <f t="shared" si="35"/>
        <v>0.45000000018626451</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1709372364.9400001</v>
      </c>
      <c r="D1501" s="1">
        <v>0</v>
      </c>
      <c r="E1501" s="1">
        <v>0</v>
      </c>
      <c r="F1501" s="1">
        <v>0</v>
      </c>
      <c r="G1501" s="2">
        <f t="shared" si="34"/>
        <v>37606192.028679997</v>
      </c>
      <c r="H1501" s="2">
        <f t="shared" si="35"/>
        <v>5.9999942779541016E-2</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961591088.37</v>
      </c>
      <c r="D1502" s="1">
        <v>0</v>
      </c>
      <c r="E1502" s="1">
        <v>0</v>
      </c>
      <c r="F1502" s="1">
        <v>0</v>
      </c>
      <c r="G1502" s="2">
        <f t="shared" si="34"/>
        <v>22116595.032510001</v>
      </c>
      <c r="H1502" s="2">
        <f t="shared" si="35"/>
        <v>0.37000000476837158</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452281471.58999997</v>
      </c>
      <c r="D1503" s="1">
        <v>0</v>
      </c>
      <c r="E1503" s="1">
        <v>0</v>
      </c>
      <c r="F1503" s="1">
        <v>0</v>
      </c>
      <c r="G1503" s="2">
        <f t="shared" si="34"/>
        <v>10854755.318159999</v>
      </c>
      <c r="H1503" s="2">
        <f t="shared" si="35"/>
        <v>0.4100000262260437</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8510613.2300000004</v>
      </c>
      <c r="D1504" s="1">
        <v>0</v>
      </c>
      <c r="E1504" s="1">
        <v>0</v>
      </c>
      <c r="F1504" s="1">
        <v>0</v>
      </c>
      <c r="G1504" s="2">
        <f t="shared" si="34"/>
        <v>212765.33075000002</v>
      </c>
      <c r="H1504" s="2">
        <f t="shared" si="35"/>
        <v>0.23000000044703484</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9321214.2300000004</v>
      </c>
      <c r="D1505" s="1">
        <v>0</v>
      </c>
      <c r="E1505" s="1">
        <v>0</v>
      </c>
      <c r="F1505" s="1">
        <v>0</v>
      </c>
      <c r="G1505" s="2">
        <f t="shared" si="34"/>
        <v>242351.56998</v>
      </c>
      <c r="H1505" s="2">
        <f t="shared" si="35"/>
        <v>0.23000000044703484</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74696.36</v>
      </c>
      <c r="D1506" s="1">
        <v>0</v>
      </c>
      <c r="E1506" s="1">
        <v>0</v>
      </c>
      <c r="F1506" s="1">
        <v>0</v>
      </c>
      <c r="G1506" s="2">
        <f>B1506/1000*C1506</f>
        <v>2016.8017199999999</v>
      </c>
      <c r="H1506" s="2">
        <f>ABS(C1506-ROUND(C1506,0))</f>
        <v>0.36000000000058208</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35985575.049999997</v>
      </c>
      <c r="D1507" s="1">
        <v>0</v>
      </c>
      <c r="E1507" s="1">
        <v>0</v>
      </c>
      <c r="F1507" s="1">
        <v>0</v>
      </c>
      <c r="G1507" s="2">
        <f t="shared" si="34"/>
        <v>1007596.1013999999</v>
      </c>
      <c r="H1507" s="2">
        <f t="shared" si="35"/>
        <v>4.9999997019767761E-2</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12796470.890000001</v>
      </c>
      <c r="D1508" s="1">
        <v>0</v>
      </c>
      <c r="E1508" s="1">
        <v>0</v>
      </c>
      <c r="F1508" s="1">
        <v>0</v>
      </c>
      <c r="G1508" s="2">
        <f t="shared" si="34"/>
        <v>371097.65581000003</v>
      </c>
      <c r="H1508" s="2">
        <f t="shared" si="35"/>
        <v>0.10999999940395355</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228811235.22</v>
      </c>
      <c r="D1509" s="1">
        <v>0</v>
      </c>
      <c r="E1509" s="1">
        <v>0</v>
      </c>
      <c r="F1509" s="1">
        <v>0</v>
      </c>
      <c r="G1509" s="2">
        <f t="shared" si="34"/>
        <v>6864337.0565999998</v>
      </c>
      <c r="H1509" s="2">
        <f t="shared" si="35"/>
        <v>0.2199999988079071</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167237969.09999999</v>
      </c>
      <c r="D1510" s="1">
        <v>0</v>
      </c>
      <c r="E1510" s="1">
        <v>0</v>
      </c>
      <c r="F1510" s="1">
        <v>0</v>
      </c>
      <c r="G1510" s="2">
        <f t="shared" si="34"/>
        <v>5184377.0421000002</v>
      </c>
      <c r="H1510" s="2">
        <f t="shared" si="35"/>
        <v>9.9999994039535522E-2</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45754885.549999997</v>
      </c>
      <c r="D1511" s="1">
        <v>0</v>
      </c>
      <c r="E1511" s="1">
        <v>0</v>
      </c>
      <c r="F1511" s="1">
        <v>0</v>
      </c>
      <c r="G1511" s="2">
        <f t="shared" si="34"/>
        <v>1464156.3376</v>
      </c>
      <c r="H1511" s="2">
        <f t="shared" si="35"/>
        <v>0.45000000298023224</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0</v>
      </c>
      <c r="D1512" s="1">
        <v>0</v>
      </c>
      <c r="E1512" s="1">
        <v>0</v>
      </c>
      <c r="F1512" s="1">
        <v>0</v>
      </c>
      <c r="G1512" s="2">
        <f t="shared" si="34"/>
        <v>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45754885.549999997</v>
      </c>
      <c r="D1515" s="1">
        <v>0</v>
      </c>
      <c r="E1515" s="1">
        <v>0</v>
      </c>
      <c r="F1515" s="1">
        <v>0</v>
      </c>
      <c r="G1515" s="2">
        <f t="shared" si="34"/>
        <v>1647175.8797999998</v>
      </c>
      <c r="H1515" s="2">
        <f t="shared" si="35"/>
        <v>0.45000000298023224</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752361364.0800004</v>
      </c>
      <c r="D1517" s="1">
        <v>0</v>
      </c>
      <c r="E1517" s="1">
        <v>0</v>
      </c>
      <c r="F1517" s="1">
        <v>0</v>
      </c>
      <c r="G1517" s="2">
        <f t="shared" si="34"/>
        <v>28589731.835040014</v>
      </c>
      <c r="H1517" s="2">
        <f t="shared" si="35"/>
        <v>8.0000400543212891E-2</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202486093.67000005</v>
      </c>
      <c r="D1518" s="1">
        <v>0</v>
      </c>
      <c r="E1518" s="1">
        <v>0</v>
      </c>
      <c r="F1518" s="1">
        <v>0</v>
      </c>
      <c r="G1518" s="2">
        <f t="shared" si="34"/>
        <v>7896957.6531300014</v>
      </c>
      <c r="H1518" s="2">
        <f t="shared" si="35"/>
        <v>0.32999995350837708</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21523447.93</v>
      </c>
      <c r="D1519" s="1">
        <v>0</v>
      </c>
      <c r="E1519" s="1">
        <v>0</v>
      </c>
      <c r="F1519" s="1">
        <v>0</v>
      </c>
      <c r="G1519" s="2">
        <f t="shared" si="34"/>
        <v>860937.91720000003</v>
      </c>
      <c r="H1519" s="2">
        <f t="shared" si="35"/>
        <v>7.0000000298023224E-2</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1735578.11</v>
      </c>
      <c r="D1520" s="1">
        <v>0</v>
      </c>
      <c r="E1520" s="1">
        <v>0</v>
      </c>
      <c r="F1520" s="1">
        <v>0</v>
      </c>
      <c r="G1520" s="2">
        <f t="shared" si="34"/>
        <v>71158.702510000003</v>
      </c>
      <c r="H1520" s="2">
        <f t="shared" si="35"/>
        <v>0.11000000010244548</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3586890.67</v>
      </c>
      <c r="D1521" s="1">
        <v>0</v>
      </c>
      <c r="E1521" s="1">
        <v>0</v>
      </c>
      <c r="F1521" s="1">
        <v>0</v>
      </c>
      <c r="G1521" s="2">
        <f t="shared" si="34"/>
        <v>150649.40814000001</v>
      </c>
      <c r="H1521" s="2">
        <f t="shared" si="35"/>
        <v>0.33000000007450581</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4992530.09</v>
      </c>
      <c r="D1522" s="1">
        <v>0</v>
      </c>
      <c r="E1522" s="1">
        <v>0</v>
      </c>
      <c r="F1522" s="1">
        <v>0</v>
      </c>
      <c r="G1522" s="2">
        <f t="shared" si="34"/>
        <v>214678.79386999996</v>
      </c>
      <c r="H1522" s="2">
        <f t="shared" si="35"/>
        <v>8.9999999850988388E-2</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11208449.060000001</v>
      </c>
      <c r="D1523" s="1">
        <v>0</v>
      </c>
      <c r="E1523" s="1">
        <v>0</v>
      </c>
      <c r="F1523" s="1">
        <v>0</v>
      </c>
      <c r="G1523" s="2">
        <f t="shared" si="34"/>
        <v>493171.75864000001</v>
      </c>
      <c r="H1523" s="2">
        <f t="shared" si="35"/>
        <v>6.0000000521540642E-2</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163390704.66000003</v>
      </c>
      <c r="D1524" s="1">
        <v>0</v>
      </c>
      <c r="E1524" s="1">
        <v>0</v>
      </c>
      <c r="F1524" s="1">
        <v>0</v>
      </c>
      <c r="G1524" s="2">
        <f t="shared" si="34"/>
        <v>7352581.7097000005</v>
      </c>
      <c r="H1524" s="2">
        <f t="shared" si="35"/>
        <v>0.3399999737739563</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0</v>
      </c>
      <c r="D1525" s="1">
        <v>0</v>
      </c>
      <c r="E1525" s="1">
        <v>0</v>
      </c>
      <c r="F1525" s="1">
        <v>0</v>
      </c>
      <c r="G1525" s="2">
        <f t="shared" si="34"/>
        <v>0</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0</v>
      </c>
      <c r="D1528" s="1">
        <v>0</v>
      </c>
      <c r="E1528" s="1">
        <v>0</v>
      </c>
      <c r="F1528" s="1">
        <v>0</v>
      </c>
      <c r="G1528" s="2">
        <f t="shared" si="34"/>
        <v>0</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87974680.870000005</v>
      </c>
      <c r="D1530" s="1">
        <v>0</v>
      </c>
      <c r="E1530" s="1">
        <v>0</v>
      </c>
      <c r="F1530" s="1">
        <v>0</v>
      </c>
      <c r="G1530" s="2">
        <f t="shared" si="34"/>
        <v>4486708.72437</v>
      </c>
      <c r="H1530" s="2">
        <f t="shared" si="35"/>
        <v>0.12999999523162842</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35058543.560000002</v>
      </c>
      <c r="D1531" s="1">
        <v>0</v>
      </c>
      <c r="E1531" s="1">
        <v>0</v>
      </c>
      <c r="F1531" s="1">
        <v>0</v>
      </c>
      <c r="G1531" s="2">
        <f t="shared" si="34"/>
        <v>1823044.2651200001</v>
      </c>
      <c r="H1531" s="2">
        <f t="shared" si="35"/>
        <v>0.43999999761581421</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39229025.869999997</v>
      </c>
      <c r="D1532" s="1">
        <v>0</v>
      </c>
      <c r="E1532" s="1">
        <v>0</v>
      </c>
      <c r="F1532" s="1">
        <v>0</v>
      </c>
      <c r="G1532" s="2">
        <f t="shared" si="34"/>
        <v>2079138.3711099997</v>
      </c>
      <c r="H1532" s="2">
        <f t="shared" si="35"/>
        <v>0.13000000268220901</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6198231.1900000004</v>
      </c>
      <c r="D1533" s="1">
        <v>0</v>
      </c>
      <c r="E1533" s="1">
        <v>0</v>
      </c>
      <c r="F1533" s="1">
        <v>0</v>
      </c>
      <c r="G1533" s="2">
        <f t="shared" si="34"/>
        <v>334704.48426</v>
      </c>
      <c r="H1533" s="2">
        <f t="shared" si="35"/>
        <v>0.19000000040978193</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7488880.25</v>
      </c>
      <c r="D1534" s="1">
        <v>0</v>
      </c>
      <c r="E1534" s="1">
        <v>0</v>
      </c>
      <c r="F1534" s="1">
        <v>0</v>
      </c>
      <c r="G1534" s="2">
        <f t="shared" si="34"/>
        <v>411888.41375000001</v>
      </c>
      <c r="H1534" s="2">
        <f t="shared" si="35"/>
        <v>0.25</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2253553.4299999997</v>
      </c>
      <c r="D1535" s="1">
        <v>0</v>
      </c>
      <c r="E1535" s="1">
        <v>0</v>
      </c>
      <c r="F1535" s="1">
        <v>0</v>
      </c>
      <c r="G1535" s="2">
        <f t="shared" si="34"/>
        <v>126198.99207999998</v>
      </c>
      <c r="H1535" s="2">
        <f t="shared" si="35"/>
        <v>0.42999999970197678</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279861.77</v>
      </c>
      <c r="D1536" s="1">
        <v>0</v>
      </c>
      <c r="E1536" s="1">
        <v>0</v>
      </c>
      <c r="F1536" s="1">
        <v>0</v>
      </c>
      <c r="G1536" s="2">
        <f t="shared" si="34"/>
        <v>15952.120890000002</v>
      </c>
      <c r="H1536" s="2">
        <f t="shared" si="35"/>
        <v>0.22999999998137355</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611708.78</v>
      </c>
      <c r="D1537" s="1">
        <v>0</v>
      </c>
      <c r="E1537" s="1">
        <v>0</v>
      </c>
      <c r="F1537" s="1">
        <v>0</v>
      </c>
      <c r="G1537" s="2">
        <f t="shared" si="34"/>
        <v>35479.109240000005</v>
      </c>
      <c r="H1537" s="2">
        <f t="shared" si="35"/>
        <v>0.21999999997206032</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213281.71</v>
      </c>
      <c r="D1538" s="1">
        <v>0</v>
      </c>
      <c r="E1538" s="1">
        <v>0</v>
      </c>
      <c r="F1538" s="1">
        <v>0</v>
      </c>
      <c r="G1538" s="2">
        <f t="shared" si="34"/>
        <v>12583.620889999998</v>
      </c>
      <c r="H1538" s="2">
        <f t="shared" si="35"/>
        <v>0.29000000000814907</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1148701.17</v>
      </c>
      <c r="D1539" s="1">
        <v>0</v>
      </c>
      <c r="E1539" s="1">
        <v>0</v>
      </c>
      <c r="F1539" s="1">
        <v>0</v>
      </c>
      <c r="G1539" s="2">
        <f t="shared" si="34"/>
        <v>68922.070199999987</v>
      </c>
      <c r="H1539" s="2">
        <f t="shared" si="35"/>
        <v>0.16999999992549419</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3166.76</v>
      </c>
      <c r="D1550" s="1">
        <v>0</v>
      </c>
      <c r="E1550" s="1">
        <v>0</v>
      </c>
      <c r="F1550" s="1">
        <v>0</v>
      </c>
      <c r="G1550" s="2">
        <f t="shared" si="34"/>
        <v>224.83995999999999</v>
      </c>
      <c r="H1550" s="2">
        <f t="shared" si="35"/>
        <v>0.23999999999978172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0</v>
      </c>
      <c r="D1551" s="1">
        <v>0</v>
      </c>
      <c r="E1551" s="1">
        <v>0</v>
      </c>
      <c r="F1551" s="1">
        <v>0</v>
      </c>
      <c r="G1551" s="2">
        <f t="shared" si="34"/>
        <v>0</v>
      </c>
      <c r="H1551" s="2">
        <f t="shared" si="35"/>
        <v>0</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0</v>
      </c>
      <c r="D1552" s="1">
        <v>0</v>
      </c>
      <c r="E1552" s="1">
        <v>0</v>
      </c>
      <c r="F1552" s="1">
        <v>0</v>
      </c>
      <c r="G1552" s="2">
        <f t="shared" si="34"/>
        <v>0</v>
      </c>
      <c r="H1552" s="2">
        <f t="shared" si="35"/>
        <v>0</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3166.76</v>
      </c>
      <c r="D1553" s="1">
        <v>0</v>
      </c>
      <c r="E1553" s="1">
        <v>0</v>
      </c>
      <c r="F1553" s="1">
        <v>0</v>
      </c>
      <c r="G1553" s="2">
        <f t="shared" si="34"/>
        <v>234.34023999999999</v>
      </c>
      <c r="H1553" s="2">
        <f t="shared" si="35"/>
        <v>0.23999999999978172</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216170</v>
      </c>
      <c r="D1555" s="1">
        <v>0</v>
      </c>
      <c r="E1555" s="1">
        <v>0</v>
      </c>
      <c r="F1555" s="1">
        <v>0</v>
      </c>
      <c r="G1555" s="2">
        <f t="shared" si="34"/>
        <v>16428.919999999998</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38605</v>
      </c>
      <c r="D1556" s="1">
        <v>0</v>
      </c>
      <c r="E1556" s="1">
        <v>0</v>
      </c>
      <c r="F1556" s="1">
        <v>0</v>
      </c>
      <c r="G1556" s="2">
        <f t="shared" si="34"/>
        <v>2972.585</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177565</v>
      </c>
      <c r="D1559" s="1">
        <v>0</v>
      </c>
      <c r="E1559" s="1">
        <v>0</v>
      </c>
      <c r="F1559" s="1">
        <v>0</v>
      </c>
      <c r="G1559" s="2">
        <f t="shared" si="34"/>
        <v>14205.2</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72943133.599999994</v>
      </c>
      <c r="D1560" s="1">
        <v>0</v>
      </c>
      <c r="E1560" s="1">
        <v>0</v>
      </c>
      <c r="F1560" s="1">
        <v>0</v>
      </c>
      <c r="G1560" s="2">
        <f t="shared" si="34"/>
        <v>5908393.8215999994</v>
      </c>
      <c r="H1560" s="2">
        <f t="shared" si="35"/>
        <v>0.40000000596046448</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4568943.8499999996</v>
      </c>
      <c r="D1561" s="1">
        <v>0</v>
      </c>
      <c r="E1561" s="1">
        <v>0</v>
      </c>
      <c r="F1561" s="1">
        <v>0</v>
      </c>
      <c r="G1561" s="2">
        <f t="shared" si="34"/>
        <v>374653.39569999999</v>
      </c>
      <c r="H1561" s="2">
        <f t="shared" si="35"/>
        <v>0.15000000037252903</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2334084.4700000002</v>
      </c>
      <c r="D1562" s="1">
        <v>0</v>
      </c>
      <c r="E1562" s="1">
        <v>0</v>
      </c>
      <c r="F1562" s="1">
        <v>0</v>
      </c>
      <c r="G1562" s="2">
        <f t="shared" si="34"/>
        <v>193729.01101000002</v>
      </c>
      <c r="H1562" s="2">
        <f t="shared" si="35"/>
        <v>0.47000000020489097</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32193731.399999999</v>
      </c>
      <c r="D1563" s="1">
        <v>0</v>
      </c>
      <c r="E1563" s="1">
        <v>0</v>
      </c>
      <c r="F1563" s="1">
        <v>0</v>
      </c>
      <c r="G1563" s="2">
        <f t="shared" si="34"/>
        <v>2704273.4375999998</v>
      </c>
      <c r="H1563" s="2">
        <f t="shared" si="35"/>
        <v>0.39999999850988388</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33846373.880000003</v>
      </c>
      <c r="D1564" s="1">
        <v>0</v>
      </c>
      <c r="E1564" s="1">
        <v>0</v>
      </c>
      <c r="F1564" s="1">
        <v>0</v>
      </c>
      <c r="G1564" s="2">
        <f t="shared" si="34"/>
        <v>2876941.7798000006</v>
      </c>
      <c r="H1564" s="2">
        <f t="shared" si="35"/>
        <v>0.11999999731779099</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17571941.080000002</v>
      </c>
      <c r="D1565" s="1">
        <v>0</v>
      </c>
      <c r="E1565" s="1">
        <v>0</v>
      </c>
      <c r="F1565" s="1">
        <v>0</v>
      </c>
      <c r="G1565" s="2">
        <f t="shared" si="34"/>
        <v>1511186.93288</v>
      </c>
      <c r="H1565" s="2">
        <f t="shared" si="35"/>
        <v>8.0000001937150955E-2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13198849.5</v>
      </c>
      <c r="D1566" s="1">
        <v>0</v>
      </c>
      <c r="E1566" s="1">
        <v>0</v>
      </c>
      <c r="F1566" s="1">
        <v>0</v>
      </c>
      <c r="G1566" s="2">
        <f t="shared" si="34"/>
        <v>1148299.9064999998</v>
      </c>
      <c r="H1566" s="2">
        <f t="shared" si="35"/>
        <v>0.5</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1143936.8700000001</v>
      </c>
      <c r="D1567" s="1">
        <v>0</v>
      </c>
      <c r="E1567" s="1">
        <v>0</v>
      </c>
      <c r="F1567" s="1">
        <v>0</v>
      </c>
      <c r="G1567" s="2">
        <f t="shared" si="34"/>
        <v>100666.44456</v>
      </c>
      <c r="H1567" s="2">
        <f t="shared" si="35"/>
        <v>0.12999999988824129</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1564368.61</v>
      </c>
      <c r="D1568" s="1">
        <v>0</v>
      </c>
      <c r="E1568" s="1">
        <v>0</v>
      </c>
      <c r="F1568" s="1">
        <v>0</v>
      </c>
      <c r="G1568" s="2">
        <f t="shared" si="34"/>
        <v>139228.80629000001</v>
      </c>
      <c r="H1568" s="2">
        <f t="shared" si="35"/>
        <v>0.38999999989755452</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1664786.1</v>
      </c>
      <c r="D1569" s="1">
        <v>0</v>
      </c>
      <c r="E1569" s="1">
        <v>0</v>
      </c>
      <c r="F1569" s="1">
        <v>0</v>
      </c>
      <c r="G1569" s="2">
        <f t="shared" si="34"/>
        <v>149830.74900000001</v>
      </c>
      <c r="H1569" s="2">
        <f t="shared" si="35"/>
        <v>0.10000000009313226</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549875270.40999997</v>
      </c>
      <c r="D1576" s="1">
        <v>0</v>
      </c>
      <c r="E1576" s="1">
        <v>0</v>
      </c>
      <c r="F1576" s="1">
        <v>0</v>
      </c>
      <c r="G1576" s="2">
        <f t="shared" si="34"/>
        <v>53337901.229769997</v>
      </c>
      <c r="H1576" s="2">
        <f t="shared" si="35"/>
        <v>0.40999996662139893</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2698907.12</v>
      </c>
      <c r="D1577" s="1">
        <v>0</v>
      </c>
      <c r="E1577" s="1">
        <v>0</v>
      </c>
      <c r="F1577" s="1">
        <v>0</v>
      </c>
      <c r="G1577" s="2">
        <f t="shared" si="34"/>
        <v>264492.89776000002</v>
      </c>
      <c r="H1577" s="2">
        <f t="shared" si="35"/>
        <v>0.12000000011175871</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410324893.37</v>
      </c>
      <c r="D1578" s="1">
        <v>0</v>
      </c>
      <c r="E1578" s="1">
        <v>0</v>
      </c>
      <c r="F1578" s="1">
        <v>0</v>
      </c>
      <c r="G1578" s="2">
        <f t="shared" si="34"/>
        <v>40622164.443630002</v>
      </c>
      <c r="H1578" s="2">
        <f t="shared" si="35"/>
        <v>0.37000000476837158</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16122333.01</v>
      </c>
      <c r="D1579" s="1">
        <v>0</v>
      </c>
      <c r="E1579" s="1">
        <v>0</v>
      </c>
      <c r="F1579" s="1">
        <v>0</v>
      </c>
      <c r="G1579" s="2">
        <f t="shared" si="34"/>
        <v>1612233.301</v>
      </c>
      <c r="H1579" s="2">
        <f t="shared" si="35"/>
        <v>9.9999997764825821E-3</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120729136.91</v>
      </c>
      <c r="D1580" s="13">
        <v>0</v>
      </c>
      <c r="E1580" s="13">
        <v>0</v>
      </c>
      <c r="F1580" s="13">
        <v>0</v>
      </c>
      <c r="G1580" s="14">
        <f t="shared" si="34"/>
        <v>12193642.82791</v>
      </c>
      <c r="H1580" s="14">
        <f t="shared" si="35"/>
        <v>9.0000003576278687E-2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83" t="s">
        <v>3298</v>
      </c>
      <c r="B1" s="383"/>
      <c r="C1" s="383"/>
    </row>
    <row r="2" spans="1:17" ht="33" customHeight="1" x14ac:dyDescent="0.2">
      <c r="A2" s="384" t="s">
        <v>3299</v>
      </c>
      <c r="B2" s="385"/>
      <c r="C2" s="376"/>
      <c r="D2" s="4"/>
      <c r="E2" s="4"/>
      <c r="F2" s="4"/>
      <c r="G2" s="4"/>
      <c r="H2" s="4"/>
      <c r="I2" s="4"/>
      <c r="J2" s="4"/>
      <c r="K2" s="4"/>
      <c r="L2" s="4"/>
      <c r="M2" s="4"/>
      <c r="N2" s="4"/>
      <c r="O2" s="4"/>
      <c r="P2" s="4"/>
      <c r="Q2" s="4"/>
    </row>
    <row r="3" spans="1:17" ht="18.75" customHeight="1" x14ac:dyDescent="0.2">
      <c r="A3" s="42" t="s">
        <v>3300</v>
      </c>
      <c r="B3" s="386" t="s">
        <v>3301</v>
      </c>
      <c r="C3" s="376"/>
      <c r="D3" s="4"/>
      <c r="E3" s="4"/>
      <c r="F3" s="4"/>
      <c r="G3" s="4"/>
      <c r="H3" s="4"/>
      <c r="I3" s="4"/>
      <c r="J3" s="4"/>
      <c r="K3" s="4"/>
      <c r="L3" s="4"/>
      <c r="M3" s="4"/>
      <c r="N3" s="4"/>
      <c r="O3" s="4"/>
      <c r="P3" s="4"/>
      <c r="Q3" s="4"/>
    </row>
    <row r="4" spans="1:17" ht="37.5" hidden="1" customHeight="1" x14ac:dyDescent="0.2">
      <c r="A4" s="43" t="s">
        <v>3302</v>
      </c>
      <c r="B4" s="380" t="s">
        <v>3303</v>
      </c>
      <c r="C4" s="376"/>
      <c r="D4" s="4"/>
      <c r="E4" s="4"/>
      <c r="F4" s="4"/>
      <c r="G4" s="4"/>
      <c r="H4" s="4"/>
      <c r="I4" s="4"/>
      <c r="J4" s="4"/>
      <c r="K4" s="4"/>
      <c r="L4" s="4"/>
      <c r="M4" s="4"/>
      <c r="N4" s="4"/>
      <c r="O4" s="4"/>
      <c r="P4" s="4"/>
      <c r="Q4" s="4"/>
    </row>
    <row r="5" spans="1:17" ht="48" hidden="1" customHeight="1" x14ac:dyDescent="0.2">
      <c r="A5" s="43" t="s">
        <v>3302</v>
      </c>
      <c r="B5" s="380" t="s">
        <v>3304</v>
      </c>
      <c r="C5" s="376"/>
      <c r="D5" s="4"/>
      <c r="E5" s="4"/>
      <c r="F5" s="4"/>
      <c r="G5" s="4"/>
      <c r="H5" s="4"/>
      <c r="I5" s="4"/>
      <c r="J5" s="4"/>
      <c r="K5" s="4"/>
      <c r="L5" s="4"/>
      <c r="M5" s="4"/>
      <c r="N5" s="4"/>
      <c r="O5" s="4"/>
      <c r="P5" s="4"/>
      <c r="Q5" s="4"/>
    </row>
    <row r="6" spans="1:17" ht="59.25" hidden="1" customHeight="1" x14ac:dyDescent="0.2">
      <c r="A6" s="43" t="s">
        <v>3302</v>
      </c>
      <c r="B6" s="380" t="s">
        <v>3305</v>
      </c>
      <c r="C6" s="376"/>
      <c r="D6" s="4"/>
      <c r="E6" s="4"/>
      <c r="F6" s="4"/>
      <c r="G6" s="4"/>
      <c r="H6" s="4"/>
      <c r="I6" s="4"/>
      <c r="J6" s="4"/>
      <c r="K6" s="4"/>
      <c r="L6" s="4"/>
      <c r="M6" s="4"/>
      <c r="N6" s="4"/>
      <c r="O6" s="4"/>
      <c r="P6" s="4"/>
      <c r="Q6" s="4"/>
    </row>
    <row r="7" spans="1:17" ht="48" hidden="1" customHeight="1" x14ac:dyDescent="0.2">
      <c r="A7" s="43" t="s">
        <v>3306</v>
      </c>
      <c r="B7" s="380" t="s">
        <v>3307</v>
      </c>
      <c r="C7" s="376"/>
      <c r="D7" s="4"/>
      <c r="E7" s="4"/>
      <c r="F7" s="4"/>
      <c r="G7" s="4"/>
      <c r="H7" s="4"/>
      <c r="I7" s="4"/>
      <c r="J7" s="4"/>
      <c r="K7" s="4"/>
      <c r="L7" s="4"/>
      <c r="M7" s="4"/>
      <c r="N7" s="4"/>
      <c r="O7" s="4"/>
      <c r="P7" s="4"/>
      <c r="Q7" s="4"/>
    </row>
    <row r="8" spans="1:17" ht="41.25" hidden="1" customHeight="1" x14ac:dyDescent="0.2">
      <c r="A8" s="43" t="s">
        <v>3308</v>
      </c>
      <c r="B8" s="380" t="s">
        <v>3309</v>
      </c>
      <c r="C8" s="376"/>
      <c r="D8" s="4"/>
      <c r="E8" s="4"/>
      <c r="F8" s="4"/>
      <c r="G8" s="4"/>
      <c r="H8" s="4"/>
      <c r="I8" s="4"/>
      <c r="J8" s="4"/>
      <c r="K8" s="4"/>
      <c r="L8" s="4"/>
      <c r="M8" s="4"/>
      <c r="N8" s="4"/>
      <c r="O8" s="4"/>
      <c r="P8" s="4"/>
      <c r="Q8" s="4"/>
    </row>
    <row r="9" spans="1:17" ht="59.25" hidden="1" customHeight="1" x14ac:dyDescent="0.2">
      <c r="A9" s="43" t="s">
        <v>3310</v>
      </c>
      <c r="B9" s="380" t="s">
        <v>3311</v>
      </c>
      <c r="C9" s="376"/>
      <c r="D9" s="4"/>
      <c r="E9" s="4"/>
      <c r="F9" s="4"/>
      <c r="G9" s="4"/>
      <c r="H9" s="4"/>
      <c r="I9" s="4"/>
      <c r="J9" s="4"/>
      <c r="K9" s="4"/>
      <c r="L9" s="4"/>
      <c r="M9" s="4"/>
      <c r="N9" s="4"/>
      <c r="O9" s="4"/>
      <c r="P9" s="4"/>
      <c r="Q9" s="4"/>
    </row>
    <row r="10" spans="1:17" ht="61.5" hidden="1" customHeight="1" x14ac:dyDescent="0.2">
      <c r="A10" s="43" t="s">
        <v>3310</v>
      </c>
      <c r="B10" s="380" t="s">
        <v>3312</v>
      </c>
      <c r="C10" s="376"/>
      <c r="D10" s="4"/>
      <c r="E10" s="4"/>
      <c r="F10" s="4"/>
      <c r="G10" s="4"/>
      <c r="H10" s="4"/>
      <c r="I10" s="4"/>
      <c r="J10" s="4"/>
      <c r="K10" s="4"/>
      <c r="L10" s="4"/>
      <c r="M10" s="4"/>
      <c r="N10" s="4"/>
      <c r="O10" s="4"/>
      <c r="P10" s="4"/>
      <c r="Q10" s="4"/>
    </row>
    <row r="11" spans="1:17" ht="43.5" hidden="1" customHeight="1" x14ac:dyDescent="0.2">
      <c r="A11" s="43" t="s">
        <v>3310</v>
      </c>
      <c r="B11" s="380" t="s">
        <v>3313</v>
      </c>
      <c r="C11" s="376"/>
      <c r="D11" s="4"/>
      <c r="E11" s="4"/>
      <c r="F11" s="4"/>
      <c r="G11" s="4"/>
      <c r="H11" s="4"/>
      <c r="I11" s="4"/>
      <c r="J11" s="4"/>
      <c r="K11" s="4"/>
      <c r="L11" s="4"/>
      <c r="M11" s="4"/>
      <c r="N11" s="4"/>
      <c r="O11" s="4"/>
      <c r="P11" s="4"/>
      <c r="Q11" s="4"/>
    </row>
    <row r="12" spans="1:17" ht="27.75" hidden="1" customHeight="1" x14ac:dyDescent="0.2">
      <c r="A12" s="43" t="s">
        <v>3314</v>
      </c>
      <c r="B12" s="380" t="s">
        <v>3315</v>
      </c>
      <c r="C12" s="376"/>
      <c r="D12" s="4"/>
      <c r="E12" s="4"/>
      <c r="F12" s="4"/>
      <c r="G12" s="4"/>
      <c r="H12" s="4"/>
      <c r="I12" s="4"/>
      <c r="J12" s="4"/>
      <c r="K12" s="4"/>
      <c r="L12" s="4"/>
      <c r="M12" s="4"/>
      <c r="N12" s="4"/>
      <c r="O12" s="4"/>
      <c r="P12" s="4"/>
      <c r="Q12" s="4"/>
    </row>
    <row r="13" spans="1:17" ht="27.75" hidden="1" customHeight="1" x14ac:dyDescent="0.2">
      <c r="A13" s="43" t="s">
        <v>3316</v>
      </c>
      <c r="B13" s="380" t="s">
        <v>3317</v>
      </c>
      <c r="C13" s="376"/>
      <c r="D13" s="4"/>
      <c r="E13" s="4"/>
      <c r="F13" s="4"/>
      <c r="G13" s="4"/>
      <c r="H13" s="4"/>
      <c r="I13" s="4"/>
      <c r="J13" s="4"/>
      <c r="K13" s="4"/>
      <c r="L13" s="4"/>
      <c r="M13" s="4"/>
      <c r="N13" s="4"/>
      <c r="O13" s="4"/>
      <c r="P13" s="4"/>
      <c r="Q13" s="4"/>
    </row>
    <row r="14" spans="1:17" ht="45.75" hidden="1" customHeight="1" x14ac:dyDescent="0.2">
      <c r="A14" s="43" t="s">
        <v>3318</v>
      </c>
      <c r="B14" s="380" t="s">
        <v>3319</v>
      </c>
      <c r="C14" s="376"/>
      <c r="D14" s="4"/>
      <c r="E14" s="4"/>
      <c r="F14" s="4"/>
      <c r="G14" s="4"/>
      <c r="H14" s="4"/>
      <c r="I14" s="4"/>
      <c r="J14" s="4"/>
      <c r="K14" s="4"/>
      <c r="L14" s="4"/>
      <c r="M14" s="4"/>
      <c r="N14" s="4"/>
      <c r="O14" s="4"/>
      <c r="P14" s="4"/>
      <c r="Q14" s="4"/>
    </row>
    <row r="15" spans="1:17" ht="45.75" hidden="1" customHeight="1" x14ac:dyDescent="0.2">
      <c r="A15" s="43" t="s">
        <v>3320</v>
      </c>
      <c r="B15" s="380" t="s">
        <v>3321</v>
      </c>
      <c r="C15" s="376"/>
      <c r="D15" s="4"/>
      <c r="E15" s="4"/>
      <c r="F15" s="4"/>
      <c r="G15" s="4"/>
      <c r="H15" s="4"/>
      <c r="I15" s="4"/>
      <c r="J15" s="4"/>
      <c r="K15" s="4"/>
      <c r="L15" s="4"/>
      <c r="M15" s="4"/>
      <c r="N15" s="4"/>
      <c r="O15" s="4"/>
      <c r="P15" s="4"/>
      <c r="Q15" s="4"/>
    </row>
    <row r="16" spans="1:17" ht="51" hidden="1" customHeight="1" x14ac:dyDescent="0.2">
      <c r="A16" s="43" t="s">
        <v>3322</v>
      </c>
      <c r="B16" s="380" t="s">
        <v>3323</v>
      </c>
      <c r="C16" s="376"/>
      <c r="D16" s="4"/>
      <c r="E16" s="4"/>
      <c r="F16" s="4"/>
      <c r="G16" s="4"/>
      <c r="H16" s="4"/>
      <c r="I16" s="4"/>
      <c r="J16" s="4"/>
      <c r="K16" s="4"/>
      <c r="L16" s="4"/>
      <c r="M16" s="4"/>
      <c r="N16" s="4"/>
      <c r="O16" s="4"/>
      <c r="P16" s="4"/>
      <c r="Q16" s="4"/>
    </row>
    <row r="17" spans="1:17" ht="27.75" hidden="1" customHeight="1" x14ac:dyDescent="0.2">
      <c r="A17" s="43" t="s">
        <v>3324</v>
      </c>
      <c r="B17" s="380" t="s">
        <v>3325</v>
      </c>
      <c r="C17" s="376"/>
      <c r="D17" s="4"/>
      <c r="E17" s="4"/>
      <c r="F17" s="4"/>
      <c r="G17" s="4"/>
      <c r="H17" s="4"/>
      <c r="I17" s="4"/>
      <c r="J17" s="4"/>
      <c r="K17" s="4"/>
      <c r="L17" s="4"/>
      <c r="M17" s="4"/>
      <c r="N17" s="4"/>
      <c r="O17" s="4"/>
      <c r="P17" s="4"/>
      <c r="Q17" s="4"/>
    </row>
    <row r="18" spans="1:17" ht="27.75" hidden="1" customHeight="1" x14ac:dyDescent="0.2">
      <c r="A18" s="43" t="s">
        <v>3326</v>
      </c>
      <c r="B18" s="380" t="s">
        <v>3327</v>
      </c>
      <c r="C18" s="376"/>
      <c r="D18" s="4"/>
      <c r="E18" s="4"/>
      <c r="F18" s="4"/>
      <c r="G18" s="4"/>
      <c r="H18" s="4"/>
      <c r="I18" s="4"/>
      <c r="J18" s="4"/>
      <c r="K18" s="4"/>
      <c r="L18" s="4"/>
      <c r="M18" s="4"/>
      <c r="N18" s="4"/>
      <c r="O18" s="4"/>
      <c r="P18" s="4"/>
      <c r="Q18" s="4"/>
    </row>
    <row r="19" spans="1:17" ht="45" hidden="1" customHeight="1" x14ac:dyDescent="0.2">
      <c r="A19" s="43" t="s">
        <v>3326</v>
      </c>
      <c r="B19" s="380" t="s">
        <v>3328</v>
      </c>
      <c r="C19" s="376"/>
      <c r="D19" s="4"/>
      <c r="E19" s="4"/>
      <c r="F19" s="4"/>
      <c r="G19" s="4"/>
      <c r="H19" s="4"/>
      <c r="I19" s="4"/>
      <c r="J19" s="4"/>
      <c r="K19" s="4"/>
      <c r="L19" s="4"/>
      <c r="M19" s="4"/>
      <c r="N19" s="4"/>
      <c r="O19" s="4"/>
      <c r="P19" s="4"/>
      <c r="Q19" s="4"/>
    </row>
    <row r="20" spans="1:17" ht="45" hidden="1" customHeight="1" x14ac:dyDescent="0.2">
      <c r="A20" s="43" t="s">
        <v>3329</v>
      </c>
      <c r="B20" s="380" t="s">
        <v>3330</v>
      </c>
      <c r="C20" s="376"/>
      <c r="D20" s="4"/>
      <c r="E20" s="4"/>
      <c r="F20" s="4"/>
      <c r="G20" s="4"/>
      <c r="H20" s="4"/>
      <c r="I20" s="4"/>
      <c r="J20" s="4"/>
      <c r="K20" s="4"/>
      <c r="L20" s="4"/>
      <c r="M20" s="4"/>
      <c r="N20" s="4"/>
      <c r="O20" s="4"/>
      <c r="P20" s="4"/>
      <c r="Q20" s="4"/>
    </row>
    <row r="21" spans="1:17" ht="30" hidden="1" customHeight="1" x14ac:dyDescent="0.2">
      <c r="A21" s="43" t="s">
        <v>3331</v>
      </c>
      <c r="B21" s="380" t="s">
        <v>3332</v>
      </c>
      <c r="C21" s="376"/>
      <c r="D21" s="4"/>
      <c r="E21" s="4"/>
      <c r="F21" s="4"/>
      <c r="G21" s="4"/>
      <c r="H21" s="4"/>
      <c r="I21" s="4"/>
      <c r="J21" s="4"/>
      <c r="K21" s="4"/>
      <c r="L21" s="4"/>
      <c r="M21" s="4"/>
      <c r="N21" s="4"/>
      <c r="O21" s="4"/>
      <c r="P21" s="4"/>
      <c r="Q21" s="4"/>
    </row>
    <row r="22" spans="1:17" ht="30" hidden="1" customHeight="1" x14ac:dyDescent="0.2">
      <c r="A22" s="43" t="s">
        <v>3333</v>
      </c>
      <c r="B22" s="380" t="s">
        <v>3334</v>
      </c>
      <c r="C22" s="376"/>
      <c r="D22" s="4"/>
      <c r="E22" s="4"/>
      <c r="F22" s="4"/>
      <c r="G22" s="4"/>
      <c r="H22" s="4"/>
      <c r="I22" s="4"/>
      <c r="J22" s="4"/>
      <c r="K22" s="4"/>
      <c r="L22" s="4"/>
      <c r="M22" s="4"/>
      <c r="N22" s="4"/>
      <c r="O22" s="4"/>
      <c r="P22" s="4"/>
      <c r="Q22" s="4"/>
    </row>
    <row r="23" spans="1:17" ht="30" hidden="1" customHeight="1" x14ac:dyDescent="0.2">
      <c r="A23" s="43" t="s">
        <v>3335</v>
      </c>
      <c r="B23" s="380" t="s">
        <v>3336</v>
      </c>
      <c r="C23" s="376"/>
      <c r="D23" s="4"/>
      <c r="E23" s="4"/>
      <c r="F23" s="4"/>
      <c r="G23" s="4"/>
      <c r="H23" s="4"/>
      <c r="I23" s="4"/>
      <c r="J23" s="4"/>
      <c r="K23" s="4"/>
      <c r="L23" s="4"/>
      <c r="M23" s="4"/>
      <c r="N23" s="4"/>
      <c r="O23" s="4"/>
      <c r="P23" s="4"/>
      <c r="Q23" s="4"/>
    </row>
    <row r="24" spans="1:17" ht="30" hidden="1" customHeight="1" x14ac:dyDescent="0.2">
      <c r="A24" s="43" t="s">
        <v>3337</v>
      </c>
      <c r="B24" s="380" t="s">
        <v>3338</v>
      </c>
      <c r="C24" s="376"/>
      <c r="D24" s="4"/>
      <c r="E24" s="4"/>
      <c r="F24" s="4"/>
      <c r="G24" s="4"/>
      <c r="H24" s="4"/>
      <c r="I24" s="4"/>
      <c r="J24" s="4"/>
      <c r="K24" s="4"/>
      <c r="L24" s="4"/>
      <c r="M24" s="4"/>
      <c r="N24" s="4"/>
      <c r="O24" s="4"/>
      <c r="P24" s="4"/>
      <c r="Q24" s="4"/>
    </row>
    <row r="25" spans="1:17" ht="30" hidden="1" customHeight="1" x14ac:dyDescent="0.2">
      <c r="A25" s="43" t="s">
        <v>3339</v>
      </c>
      <c r="B25" s="380" t="s">
        <v>3340</v>
      </c>
      <c r="C25" s="376"/>
      <c r="D25" s="4"/>
      <c r="E25" s="4"/>
      <c r="F25" s="4"/>
      <c r="G25" s="4"/>
      <c r="H25" s="4"/>
      <c r="I25" s="4"/>
      <c r="J25" s="4"/>
      <c r="K25" s="4"/>
      <c r="L25" s="4"/>
      <c r="M25" s="4"/>
      <c r="N25" s="4"/>
      <c r="O25" s="4"/>
      <c r="P25" s="4"/>
      <c r="Q25" s="4"/>
    </row>
    <row r="26" spans="1:17" ht="30" hidden="1" customHeight="1" x14ac:dyDescent="0.2">
      <c r="A26" s="43" t="s">
        <v>3341</v>
      </c>
      <c r="B26" s="380" t="s">
        <v>3342</v>
      </c>
      <c r="C26" s="376"/>
      <c r="D26" s="4"/>
      <c r="E26" s="4"/>
      <c r="F26" s="4"/>
      <c r="G26" s="4"/>
      <c r="H26" s="4"/>
      <c r="I26" s="4"/>
      <c r="J26" s="4"/>
      <c r="K26" s="4"/>
      <c r="L26" s="4"/>
      <c r="M26" s="4"/>
      <c r="N26" s="4"/>
      <c r="O26" s="4"/>
      <c r="P26" s="4"/>
      <c r="Q26" s="4"/>
    </row>
    <row r="27" spans="1:17" ht="70.5" hidden="1" customHeight="1" x14ac:dyDescent="0.2">
      <c r="A27" s="43" t="s">
        <v>3343</v>
      </c>
      <c r="B27" s="380" t="s">
        <v>3344</v>
      </c>
      <c r="C27" s="376"/>
      <c r="D27" s="4"/>
      <c r="E27" s="4"/>
      <c r="F27" s="4"/>
      <c r="G27" s="4"/>
      <c r="H27" s="4"/>
      <c r="I27" s="4"/>
      <c r="J27" s="4"/>
      <c r="K27" s="4"/>
      <c r="L27" s="4"/>
      <c r="M27" s="4"/>
      <c r="N27" s="4"/>
      <c r="O27" s="4"/>
      <c r="P27" s="4"/>
      <c r="Q27" s="4"/>
    </row>
    <row r="28" spans="1:17" ht="48" hidden="1" customHeight="1" x14ac:dyDescent="0.2">
      <c r="A28" s="43" t="s">
        <v>3345</v>
      </c>
      <c r="B28" s="380" t="s">
        <v>3346</v>
      </c>
      <c r="C28" s="376"/>
      <c r="D28" s="4"/>
      <c r="E28" s="4"/>
      <c r="F28" s="4"/>
      <c r="G28" s="4"/>
      <c r="H28" s="4"/>
      <c r="I28" s="4"/>
      <c r="J28" s="4"/>
      <c r="K28" s="4"/>
      <c r="L28" s="4"/>
      <c r="M28" s="4"/>
      <c r="N28" s="4"/>
      <c r="O28" s="4"/>
      <c r="P28" s="4"/>
      <c r="Q28" s="4"/>
    </row>
    <row r="29" spans="1:17" ht="100.5" hidden="1" customHeight="1" x14ac:dyDescent="0.2">
      <c r="A29" s="43" t="s">
        <v>3347</v>
      </c>
      <c r="B29" s="380" t="s">
        <v>3348</v>
      </c>
      <c r="C29" s="376"/>
      <c r="D29" s="4"/>
      <c r="E29" s="4"/>
      <c r="F29" s="4"/>
      <c r="G29" s="4"/>
      <c r="H29" s="4"/>
      <c r="I29" s="4"/>
      <c r="J29" s="4"/>
      <c r="K29" s="4"/>
      <c r="L29" s="4"/>
      <c r="M29" s="4"/>
      <c r="N29" s="4"/>
      <c r="O29" s="4"/>
      <c r="P29" s="4"/>
      <c r="Q29" s="4"/>
    </row>
    <row r="30" spans="1:17" ht="45" hidden="1" customHeight="1" x14ac:dyDescent="0.2">
      <c r="A30" s="43" t="s">
        <v>3349</v>
      </c>
      <c r="B30" s="380" t="s">
        <v>3350</v>
      </c>
      <c r="C30" s="376"/>
      <c r="D30" s="4"/>
      <c r="E30" s="4"/>
      <c r="F30" s="4"/>
      <c r="G30" s="4"/>
      <c r="H30" s="4"/>
      <c r="I30" s="4"/>
      <c r="J30" s="4"/>
      <c r="K30" s="4"/>
      <c r="L30" s="4"/>
      <c r="M30" s="4"/>
      <c r="N30" s="4"/>
      <c r="O30" s="4"/>
      <c r="P30" s="4"/>
      <c r="Q30" s="4"/>
    </row>
    <row r="31" spans="1:17" ht="45" hidden="1" customHeight="1" x14ac:dyDescent="0.2">
      <c r="A31" s="43" t="s">
        <v>3351</v>
      </c>
      <c r="B31" s="380" t="s">
        <v>3352</v>
      </c>
      <c r="C31" s="376"/>
      <c r="D31" s="4"/>
      <c r="E31" s="4"/>
      <c r="F31" s="4"/>
      <c r="G31" s="4"/>
      <c r="H31" s="4"/>
      <c r="I31" s="4"/>
      <c r="J31" s="4"/>
      <c r="K31" s="4"/>
      <c r="L31" s="4"/>
      <c r="M31" s="4"/>
      <c r="N31" s="4"/>
      <c r="O31" s="4"/>
      <c r="P31" s="4"/>
      <c r="Q31" s="4"/>
    </row>
    <row r="32" spans="1:17" ht="45" hidden="1" customHeight="1" x14ac:dyDescent="0.2">
      <c r="A32" s="43" t="s">
        <v>3353</v>
      </c>
      <c r="B32" s="380" t="s">
        <v>3354</v>
      </c>
      <c r="C32" s="376"/>
      <c r="D32" s="4"/>
      <c r="E32" s="4"/>
      <c r="F32" s="4"/>
      <c r="G32" s="4"/>
      <c r="H32" s="4"/>
      <c r="I32" s="4"/>
      <c r="J32" s="4"/>
      <c r="K32" s="4"/>
      <c r="L32" s="4"/>
      <c r="M32" s="4"/>
      <c r="N32" s="4"/>
      <c r="O32" s="4"/>
      <c r="P32" s="4"/>
      <c r="Q32" s="4"/>
    </row>
    <row r="33" spans="1:17" ht="72" hidden="1" customHeight="1" x14ac:dyDescent="0.2">
      <c r="A33" s="43" t="s">
        <v>3355</v>
      </c>
      <c r="B33" s="380" t="s">
        <v>3356</v>
      </c>
      <c r="C33" s="376"/>
      <c r="D33" s="4"/>
      <c r="E33" s="4"/>
      <c r="F33" s="4"/>
      <c r="G33" s="4"/>
      <c r="H33" s="4"/>
      <c r="I33" s="4"/>
      <c r="J33" s="4"/>
      <c r="K33" s="4"/>
      <c r="L33" s="4"/>
      <c r="M33" s="4"/>
      <c r="N33" s="4"/>
      <c r="O33" s="4"/>
      <c r="P33" s="4"/>
      <c r="Q33" s="4"/>
    </row>
    <row r="34" spans="1:17" ht="79.5" hidden="1" customHeight="1" x14ac:dyDescent="0.2">
      <c r="A34" s="43" t="s">
        <v>3357</v>
      </c>
      <c r="B34" s="380" t="s">
        <v>3358</v>
      </c>
      <c r="C34" s="376"/>
      <c r="D34" s="4"/>
      <c r="E34" s="4"/>
      <c r="F34" s="4"/>
      <c r="G34" s="4"/>
      <c r="H34" s="4"/>
      <c r="I34" s="4"/>
      <c r="J34" s="4"/>
      <c r="K34" s="4"/>
      <c r="L34" s="4"/>
      <c r="M34" s="4"/>
      <c r="N34" s="4"/>
      <c r="O34" s="4"/>
      <c r="P34" s="4"/>
      <c r="Q34" s="4"/>
    </row>
    <row r="35" spans="1:17" ht="70.5" hidden="1" customHeight="1" x14ac:dyDescent="0.2">
      <c r="A35" s="43" t="s">
        <v>3359</v>
      </c>
      <c r="B35" s="380" t="s">
        <v>3360</v>
      </c>
      <c r="C35" s="376"/>
      <c r="D35" s="4"/>
      <c r="E35" s="4"/>
      <c r="F35" s="4"/>
      <c r="G35" s="4"/>
      <c r="H35" s="4"/>
      <c r="I35" s="4"/>
      <c r="J35" s="4"/>
      <c r="K35" s="4"/>
      <c r="L35" s="4"/>
      <c r="M35" s="4"/>
      <c r="N35" s="4"/>
      <c r="O35" s="4"/>
      <c r="P35" s="4"/>
      <c r="Q35" s="4"/>
    </row>
    <row r="36" spans="1:17" ht="45.75" hidden="1" customHeight="1" x14ac:dyDescent="0.2">
      <c r="A36" s="43" t="s">
        <v>3361</v>
      </c>
      <c r="B36" s="380" t="s">
        <v>3362</v>
      </c>
      <c r="C36" s="376"/>
      <c r="D36" s="4"/>
      <c r="E36" s="4"/>
      <c r="F36" s="4"/>
      <c r="G36" s="4"/>
      <c r="H36" s="4"/>
      <c r="I36" s="4"/>
      <c r="J36" s="4"/>
      <c r="K36" s="4"/>
      <c r="L36" s="4"/>
      <c r="M36" s="4"/>
      <c r="N36" s="4"/>
      <c r="O36" s="4"/>
      <c r="P36" s="4"/>
      <c r="Q36" s="4"/>
    </row>
    <row r="37" spans="1:17" ht="54.75" hidden="1" customHeight="1" x14ac:dyDescent="0.2">
      <c r="A37" s="43" t="s">
        <v>3363</v>
      </c>
      <c r="B37" s="380" t="s">
        <v>3364</v>
      </c>
      <c r="C37" s="376"/>
      <c r="D37" s="4"/>
      <c r="E37" s="4"/>
      <c r="F37" s="4"/>
      <c r="G37" s="4"/>
      <c r="H37" s="4"/>
      <c r="I37" s="4"/>
      <c r="J37" s="4"/>
      <c r="K37" s="4"/>
      <c r="L37" s="4"/>
      <c r="M37" s="4"/>
      <c r="N37" s="4"/>
      <c r="O37" s="4"/>
      <c r="P37" s="4"/>
      <c r="Q37" s="4"/>
    </row>
    <row r="38" spans="1:17" ht="37.5" hidden="1" customHeight="1" x14ac:dyDescent="0.2">
      <c r="A38" s="43" t="s">
        <v>3365</v>
      </c>
      <c r="B38" s="380" t="s">
        <v>3366</v>
      </c>
      <c r="C38" s="376"/>
      <c r="D38" s="4"/>
      <c r="E38" s="4"/>
      <c r="F38" s="4"/>
      <c r="G38" s="4"/>
      <c r="H38" s="4"/>
      <c r="I38" s="4"/>
      <c r="J38" s="4"/>
      <c r="K38" s="4"/>
      <c r="L38" s="4"/>
      <c r="M38" s="4"/>
      <c r="N38" s="4"/>
      <c r="O38" s="4"/>
      <c r="P38" s="4"/>
      <c r="Q38" s="4"/>
    </row>
    <row r="39" spans="1:17" ht="61.5" hidden="1" customHeight="1" x14ac:dyDescent="0.2">
      <c r="A39" s="43" t="s">
        <v>3367</v>
      </c>
      <c r="B39" s="380" t="s">
        <v>3368</v>
      </c>
      <c r="C39" s="376"/>
      <c r="D39" s="4"/>
      <c r="E39" s="4"/>
      <c r="F39" s="4"/>
      <c r="G39" s="4"/>
      <c r="H39" s="4"/>
      <c r="I39" s="4"/>
      <c r="J39" s="4"/>
      <c r="K39" s="4"/>
      <c r="L39" s="4"/>
      <c r="M39" s="4"/>
      <c r="N39" s="4"/>
      <c r="O39" s="4"/>
      <c r="P39" s="4"/>
      <c r="Q39" s="4"/>
    </row>
    <row r="40" spans="1:17" ht="53.25" hidden="1" customHeight="1" x14ac:dyDescent="0.2">
      <c r="A40" s="43" t="s">
        <v>3369</v>
      </c>
      <c r="B40" s="380" t="s">
        <v>3370</v>
      </c>
      <c r="C40" s="376"/>
      <c r="D40" s="4"/>
      <c r="E40" s="4"/>
      <c r="F40" s="4"/>
      <c r="G40" s="4"/>
      <c r="H40" s="4"/>
      <c r="I40" s="4"/>
      <c r="J40" s="4"/>
      <c r="K40" s="4"/>
      <c r="L40" s="4"/>
      <c r="M40" s="4"/>
      <c r="N40" s="4"/>
      <c r="O40" s="4"/>
      <c r="P40" s="4"/>
      <c r="Q40" s="4"/>
    </row>
    <row r="41" spans="1:17" ht="73.5" hidden="1" customHeight="1" x14ac:dyDescent="0.2">
      <c r="A41" s="43" t="s">
        <v>3371</v>
      </c>
      <c r="B41" s="380" t="s">
        <v>3372</v>
      </c>
      <c r="C41" s="376"/>
      <c r="D41" s="4"/>
      <c r="E41" s="4"/>
      <c r="F41" s="4"/>
      <c r="G41" s="4"/>
      <c r="H41" s="4"/>
      <c r="I41" s="4"/>
      <c r="J41" s="4"/>
      <c r="K41" s="4"/>
      <c r="L41" s="4"/>
      <c r="M41" s="4"/>
      <c r="N41" s="4"/>
      <c r="O41" s="4"/>
      <c r="P41" s="4"/>
      <c r="Q41" s="4"/>
    </row>
    <row r="42" spans="1:17" ht="57.75" hidden="1" customHeight="1" x14ac:dyDescent="0.2">
      <c r="A42" s="43" t="s">
        <v>3373</v>
      </c>
      <c r="B42" s="380" t="s">
        <v>3374</v>
      </c>
      <c r="C42" s="376"/>
      <c r="D42" s="4"/>
      <c r="E42" s="4"/>
      <c r="F42" s="4"/>
      <c r="G42" s="4"/>
      <c r="H42" s="4"/>
      <c r="I42" s="4"/>
      <c r="J42" s="4"/>
      <c r="K42" s="4"/>
      <c r="L42" s="4"/>
      <c r="M42" s="4"/>
      <c r="N42" s="4"/>
      <c r="O42" s="4"/>
      <c r="P42" s="4"/>
      <c r="Q42" s="4"/>
    </row>
    <row r="43" spans="1:17" ht="84" hidden="1" customHeight="1" x14ac:dyDescent="0.2">
      <c r="A43" s="43" t="s">
        <v>3375</v>
      </c>
      <c r="B43" s="380" t="s">
        <v>3376</v>
      </c>
      <c r="C43" s="376"/>
      <c r="D43" s="4"/>
      <c r="E43" s="4"/>
      <c r="F43" s="4"/>
      <c r="G43" s="4"/>
      <c r="H43" s="4"/>
      <c r="I43" s="4"/>
      <c r="J43" s="4"/>
      <c r="K43" s="4"/>
      <c r="L43" s="4"/>
      <c r="M43" s="4"/>
      <c r="N43" s="4"/>
      <c r="O43" s="4"/>
      <c r="P43" s="4"/>
      <c r="Q43" s="4"/>
    </row>
    <row r="44" spans="1:17" ht="48" hidden="1" customHeight="1" x14ac:dyDescent="0.2">
      <c r="A44" s="43" t="s">
        <v>3377</v>
      </c>
      <c r="B44" s="380" t="s">
        <v>3378</v>
      </c>
      <c r="C44" s="376"/>
      <c r="D44" s="4"/>
      <c r="E44" s="4"/>
      <c r="F44" s="4"/>
      <c r="G44" s="4"/>
      <c r="H44" s="4"/>
      <c r="I44" s="4"/>
      <c r="J44" s="4"/>
      <c r="K44" s="4"/>
      <c r="L44" s="4"/>
      <c r="M44" s="4"/>
      <c r="N44" s="4"/>
      <c r="O44" s="4"/>
      <c r="P44" s="4"/>
      <c r="Q44" s="4"/>
    </row>
    <row r="45" spans="1:17" ht="57" hidden="1" customHeight="1" x14ac:dyDescent="0.2">
      <c r="A45" s="43" t="s">
        <v>3379</v>
      </c>
      <c r="B45" s="380" t="s">
        <v>3380</v>
      </c>
      <c r="C45" s="376"/>
      <c r="D45" s="4"/>
      <c r="E45" s="4"/>
      <c r="F45" s="4"/>
      <c r="G45" s="4"/>
      <c r="H45" s="4"/>
      <c r="I45" s="4"/>
      <c r="J45" s="4"/>
      <c r="K45" s="4"/>
      <c r="L45" s="4"/>
      <c r="M45" s="4"/>
      <c r="N45" s="4"/>
      <c r="O45" s="4"/>
      <c r="P45" s="4"/>
      <c r="Q45" s="4"/>
    </row>
    <row r="46" spans="1:17" ht="73.5" hidden="1" customHeight="1" x14ac:dyDescent="0.2">
      <c r="A46" s="43" t="s">
        <v>3381</v>
      </c>
      <c r="B46" s="381" t="s">
        <v>3382</v>
      </c>
      <c r="C46" s="376"/>
      <c r="D46" s="41"/>
      <c r="E46" s="4"/>
      <c r="F46" s="4"/>
      <c r="G46" s="4"/>
      <c r="H46" s="4"/>
      <c r="I46" s="4"/>
      <c r="J46" s="4"/>
      <c r="K46" s="4"/>
      <c r="L46" s="4"/>
      <c r="M46" s="4"/>
      <c r="N46" s="4"/>
      <c r="O46" s="4"/>
      <c r="P46" s="4"/>
      <c r="Q46" s="4"/>
    </row>
    <row r="47" spans="1:17" ht="66" hidden="1" customHeight="1" x14ac:dyDescent="0.2">
      <c r="A47" s="48" t="s">
        <v>3383</v>
      </c>
      <c r="B47" s="382" t="s">
        <v>3384</v>
      </c>
      <c r="C47" s="382"/>
      <c r="D47" s="4"/>
      <c r="E47" s="4"/>
      <c r="F47" s="4"/>
      <c r="G47" s="4"/>
      <c r="H47" s="4"/>
      <c r="I47" s="4"/>
      <c r="J47" s="4"/>
      <c r="K47" s="4"/>
      <c r="L47" s="4"/>
      <c r="M47" s="4"/>
      <c r="N47" s="4"/>
      <c r="O47" s="4"/>
      <c r="P47" s="4"/>
      <c r="Q47" s="4"/>
    </row>
    <row r="48" spans="1:17" ht="123.75" customHeight="1" x14ac:dyDescent="0.2">
      <c r="A48" s="269" t="s">
        <v>3385</v>
      </c>
      <c r="B48" s="379" t="s">
        <v>3386</v>
      </c>
      <c r="C48" s="378"/>
      <c r="D48" s="4"/>
      <c r="E48" s="4"/>
      <c r="F48" s="4"/>
      <c r="G48" s="4"/>
      <c r="H48" s="4"/>
      <c r="I48" s="4"/>
      <c r="J48" s="4"/>
      <c r="K48" s="4"/>
      <c r="L48" s="4"/>
      <c r="M48" s="4"/>
      <c r="N48" s="4"/>
      <c r="O48" s="4"/>
      <c r="P48" s="4"/>
      <c r="Q48" s="4"/>
    </row>
    <row r="49" spans="1:17" ht="34.5" customHeight="1" x14ac:dyDescent="0.2">
      <c r="A49" s="269" t="s">
        <v>3387</v>
      </c>
      <c r="B49" s="377" t="s">
        <v>3388</v>
      </c>
      <c r="C49" s="378"/>
      <c r="D49" s="4"/>
      <c r="E49" s="4"/>
      <c r="F49" s="4"/>
      <c r="G49" s="4"/>
      <c r="H49" s="4"/>
      <c r="I49" s="4"/>
      <c r="J49" s="4"/>
      <c r="K49" s="4"/>
      <c r="L49" s="4"/>
      <c r="M49" s="4"/>
      <c r="N49" s="4"/>
      <c r="O49" s="4"/>
      <c r="P49" s="4"/>
      <c r="Q49" s="4"/>
    </row>
    <row r="50" spans="1:17" ht="34.5" customHeight="1" x14ac:dyDescent="0.2">
      <c r="A50" s="269" t="s">
        <v>3389</v>
      </c>
      <c r="B50" s="377" t="s">
        <v>3390</v>
      </c>
      <c r="C50" s="378"/>
      <c r="D50" s="4"/>
      <c r="E50" s="4"/>
      <c r="F50" s="4"/>
      <c r="G50" s="4"/>
      <c r="H50" s="4"/>
      <c r="I50" s="4"/>
      <c r="J50" s="4"/>
      <c r="K50" s="4"/>
      <c r="L50" s="4"/>
      <c r="M50" s="4"/>
      <c r="N50" s="4"/>
      <c r="O50" s="4"/>
      <c r="P50" s="4"/>
      <c r="Q50" s="4"/>
    </row>
    <row r="51" spans="1:17" ht="31.5" customHeight="1" x14ac:dyDescent="0.2">
      <c r="A51" s="311" t="s">
        <v>3391</v>
      </c>
      <c r="B51" s="375"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21:C21"/>
    <mergeCell ref="B22:C22"/>
    <mergeCell ref="B23:C23"/>
    <mergeCell ref="B24:C24"/>
    <mergeCell ref="B25:C25"/>
    <mergeCell ref="B16:C16"/>
    <mergeCell ref="B17:C17"/>
    <mergeCell ref="B18:C18"/>
    <mergeCell ref="B19:C19"/>
    <mergeCell ref="B20:C20"/>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26:C26"/>
    <mergeCell ref="B27:C27"/>
    <mergeCell ref="B28:C28"/>
    <mergeCell ref="B29:C29"/>
    <mergeCell ref="B30:C30"/>
    <mergeCell ref="B41:C41"/>
    <mergeCell ref="B42:C42"/>
    <mergeCell ref="B31:C31"/>
    <mergeCell ref="B32:C32"/>
    <mergeCell ref="B33:C33"/>
    <mergeCell ref="B34:C34"/>
    <mergeCell ref="B35:C35"/>
    <mergeCell ref="B36:C36"/>
    <mergeCell ref="B37:C37"/>
    <mergeCell ref="B38:C38"/>
    <mergeCell ref="B39:C39"/>
    <mergeCell ref="B40:C40"/>
    <mergeCell ref="B51:C51"/>
    <mergeCell ref="B50:C50"/>
    <mergeCell ref="B48:C48"/>
    <mergeCell ref="B43:C43"/>
    <mergeCell ref="B44:C44"/>
    <mergeCell ref="B45:C45"/>
    <mergeCell ref="B46:C46"/>
    <mergeCell ref="B47:C47"/>
    <mergeCell ref="B49:C49"/>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X1000"/>
  <sheetViews>
    <sheetView showGridLines="0" tabSelected="1"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35" t="s">
        <v>22</v>
      </c>
      <c r="B2" s="336"/>
      <c r="C2" s="336"/>
      <c r="D2" s="336"/>
      <c r="E2" s="336"/>
      <c r="F2" s="336"/>
      <c r="G2" s="336"/>
      <c r="H2" s="336"/>
      <c r="I2" s="336"/>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37" t="s">
        <v>24</v>
      </c>
      <c r="B4" s="338"/>
      <c r="C4" s="338"/>
      <c r="D4" s="338"/>
      <c r="E4" s="338"/>
      <c r="F4" s="338"/>
      <c r="G4" s="338"/>
      <c r="H4" s="338"/>
      <c r="I4" s="338"/>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32043</v>
      </c>
      <c r="H6" s="19" t="s">
        <v>26</v>
      </c>
      <c r="I6" s="20" t="s">
        <v>27</v>
      </c>
      <c r="J6" s="4"/>
      <c r="L6" s="4"/>
      <c r="M6" s="4"/>
      <c r="N6" s="4"/>
      <c r="O6" s="4"/>
      <c r="P6" s="4"/>
      <c r="Q6" s="4"/>
      <c r="R6" s="4"/>
      <c r="S6" s="4"/>
      <c r="T6" s="4"/>
      <c r="U6" s="4"/>
      <c r="V6" s="4"/>
      <c r="W6" s="4"/>
      <c r="X6" s="4"/>
    </row>
    <row r="7" spans="1:24" ht="15" customHeight="1" x14ac:dyDescent="0.2">
      <c r="B7" s="21"/>
      <c r="C7" s="22"/>
      <c r="D7" s="23"/>
      <c r="E7" s="339" t="s">
        <v>28</v>
      </c>
      <c r="F7" s="342" t="s">
        <v>29</v>
      </c>
      <c r="G7" s="343"/>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40"/>
      <c r="F8" s="331" t="s">
        <v>32</v>
      </c>
      <c r="G8" s="332"/>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40"/>
      <c r="F9" s="333" t="s">
        <v>33</v>
      </c>
      <c r="G9" s="334"/>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40"/>
      <c r="F10" s="331" t="s">
        <v>36</v>
      </c>
      <c r="G10" s="332"/>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41"/>
      <c r="F11" s="344" t="s">
        <v>37</v>
      </c>
      <c r="G11" s="345"/>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25" t="s">
        <v>41</v>
      </c>
      <c r="C15" s="326"/>
      <c r="D15" s="326"/>
      <c r="E15" s="326"/>
      <c r="F15" s="327"/>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8" t="s">
        <v>29</v>
      </c>
      <c r="B16" s="324" t="str">
        <f>'PR-RAS'!B6</f>
        <v xml:space="preserve">PRIHODI POSLOVANJA (šifre 61+62+63+64+65+66+67+68) </v>
      </c>
      <c r="C16" s="320"/>
      <c r="D16" s="320"/>
      <c r="E16" s="320"/>
      <c r="F16" s="321"/>
      <c r="G16" s="34" t="str">
        <f>'PR-RAS'!C6</f>
        <v>6</v>
      </c>
      <c r="H16" s="172">
        <f>'PR-RAS'!D6</f>
        <v>1510985638</v>
      </c>
      <c r="I16" s="172">
        <f>'PR-RAS'!E6</f>
        <v>1671570266.1999998</v>
      </c>
      <c r="J16" s="4"/>
      <c r="K16" s="4"/>
      <c r="L16" s="4"/>
      <c r="M16" s="4"/>
      <c r="N16" s="4"/>
      <c r="O16" s="4"/>
      <c r="P16" s="4"/>
      <c r="Q16" s="4"/>
      <c r="R16" s="4"/>
      <c r="S16" s="4"/>
      <c r="T16" s="4"/>
      <c r="U16" s="4"/>
      <c r="V16" s="4"/>
      <c r="W16" s="4"/>
      <c r="X16" s="4"/>
    </row>
    <row r="17" spans="1:24" ht="12.75" customHeight="1" x14ac:dyDescent="0.2">
      <c r="A17" s="329"/>
      <c r="B17" s="313" t="str">
        <f>'PR-RAS'!B151</f>
        <v xml:space="preserve">RASHODI POSLOVANJA (šifre 31+32+34+35+36+37+38) </v>
      </c>
      <c r="C17" s="314"/>
      <c r="D17" s="314"/>
      <c r="E17" s="314"/>
      <c r="F17" s="315"/>
      <c r="G17" s="35" t="str">
        <f>'PR-RAS'!C151</f>
        <v>3</v>
      </c>
      <c r="H17" s="172">
        <f>'PR-RAS'!D151</f>
        <v>1389675502</v>
      </c>
      <c r="I17" s="172">
        <f>'PR-RAS'!E151</f>
        <v>1508706019.9599998</v>
      </c>
      <c r="J17" s="4"/>
      <c r="K17" s="4"/>
      <c r="L17" s="4"/>
      <c r="M17" s="4"/>
      <c r="N17" s="4"/>
      <c r="O17" s="4"/>
      <c r="P17" s="4"/>
      <c r="Q17" s="4"/>
      <c r="R17" s="4"/>
      <c r="S17" s="4"/>
      <c r="T17" s="4"/>
      <c r="U17" s="4"/>
      <c r="V17" s="4"/>
      <c r="W17" s="4"/>
      <c r="X17" s="4"/>
    </row>
    <row r="18" spans="1:24" ht="12.75" customHeight="1" x14ac:dyDescent="0.2">
      <c r="A18" s="329"/>
      <c r="B18" s="313" t="str">
        <f>'PR-RAS'!B645</f>
        <v>Višak prihoda i primitaka raspoloživ u sljedećem razdoblju (šifre X005 + '9221-9222' - Y005 - '9222-9221')</v>
      </c>
      <c r="C18" s="314"/>
      <c r="D18" s="314"/>
      <c r="E18" s="314"/>
      <c r="F18" s="315"/>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30"/>
      <c r="B19" s="316" t="str">
        <f>'PR-RAS'!B646</f>
        <v>Manjak prihoda i primitaka za pokriće u sljedećem razdoblju (šifre Y005 + '9222-9221' - X005 - '9221-9222' )</v>
      </c>
      <c r="C19" s="317"/>
      <c r="D19" s="317"/>
      <c r="E19" s="317"/>
      <c r="F19" s="318"/>
      <c r="G19" s="36" t="str">
        <f>'PR-RAS'!C646</f>
        <v>Y006</v>
      </c>
      <c r="H19" s="173">
        <f>'PR-RAS'!D646</f>
        <v>390178801</v>
      </c>
      <c r="I19" s="173">
        <f>'PR-RAS'!E646</f>
        <v>444407849.67000002</v>
      </c>
      <c r="J19" s="4"/>
      <c r="K19" s="4"/>
      <c r="L19" s="4"/>
      <c r="M19" s="4"/>
      <c r="N19" s="4"/>
      <c r="O19" s="4"/>
      <c r="P19" s="4"/>
      <c r="Q19" s="4"/>
      <c r="R19" s="4"/>
      <c r="S19" s="4"/>
      <c r="T19" s="4"/>
      <c r="U19" s="4"/>
      <c r="V19" s="4"/>
      <c r="W19" s="4"/>
      <c r="X19" s="4"/>
    </row>
    <row r="20" spans="1:24" ht="12.75" customHeight="1" x14ac:dyDescent="0.2">
      <c r="A20" s="328" t="s">
        <v>32</v>
      </c>
      <c r="B20" s="324" t="str">
        <f>BILANCA!B7</f>
        <v>Nefinancijska imovina (šifre 01+02+03+04+05+06)</v>
      </c>
      <c r="C20" s="320"/>
      <c r="D20" s="320"/>
      <c r="E20" s="320"/>
      <c r="F20" s="321"/>
      <c r="G20" s="159" t="str">
        <f>BILANCA!C7</f>
        <v>B002</v>
      </c>
      <c r="H20" s="174">
        <f>BILANCA!D7</f>
        <v>1371328474</v>
      </c>
      <c r="I20" s="175">
        <f>BILANCA!E7</f>
        <v>1486601666.8299999</v>
      </c>
      <c r="J20" s="4"/>
      <c r="K20" s="4"/>
      <c r="L20" s="4"/>
      <c r="M20" s="4"/>
      <c r="N20" s="4"/>
      <c r="O20" s="4"/>
      <c r="P20" s="4"/>
      <c r="Q20" s="4"/>
      <c r="R20" s="4"/>
      <c r="S20" s="4"/>
      <c r="T20" s="4"/>
      <c r="U20" s="4"/>
      <c r="V20" s="4"/>
      <c r="W20" s="4"/>
      <c r="X20" s="4"/>
    </row>
    <row r="21" spans="1:24" ht="12.75" customHeight="1" x14ac:dyDescent="0.2">
      <c r="A21" s="329"/>
      <c r="B21" s="313" t="str">
        <f>BILANCA!B68</f>
        <v>Financijska imovina (šifre 11+12+13+14+15+16+17+19)</v>
      </c>
      <c r="C21" s="314"/>
      <c r="D21" s="314"/>
      <c r="E21" s="314"/>
      <c r="F21" s="315"/>
      <c r="G21" s="160" t="str">
        <f>BILANCA!C68</f>
        <v>1</v>
      </c>
      <c r="H21" s="176">
        <f>BILANCA!D68</f>
        <v>248542442</v>
      </c>
      <c r="I21" s="177">
        <f>BILANCA!E68</f>
        <v>280191775.05999994</v>
      </c>
      <c r="J21" s="4"/>
      <c r="K21" s="4"/>
      <c r="L21" s="4"/>
      <c r="M21" s="4"/>
      <c r="N21" s="4"/>
      <c r="O21" s="4"/>
      <c r="P21" s="4"/>
      <c r="Q21" s="4"/>
      <c r="R21" s="4"/>
      <c r="S21" s="4"/>
      <c r="T21" s="4"/>
      <c r="U21" s="4"/>
      <c r="V21" s="4"/>
      <c r="W21" s="4"/>
      <c r="X21" s="4"/>
    </row>
    <row r="22" spans="1:24" ht="12.75" customHeight="1" x14ac:dyDescent="0.2">
      <c r="A22" s="329"/>
      <c r="B22" s="313" t="str">
        <f>BILANCA!B176</f>
        <v xml:space="preserve">Obveze (šifre 23+24+25+26+29) </v>
      </c>
      <c r="C22" s="314"/>
      <c r="D22" s="314"/>
      <c r="E22" s="314"/>
      <c r="F22" s="315"/>
      <c r="G22" s="160" t="str">
        <f>BILANCA!C176</f>
        <v>2</v>
      </c>
      <c r="H22" s="176">
        <f>BILANCA!D176</f>
        <v>715100590</v>
      </c>
      <c r="I22" s="177">
        <f>BILANCA!E176</f>
        <v>753957160.96000016</v>
      </c>
      <c r="J22" s="4"/>
      <c r="K22" s="4"/>
      <c r="L22" s="4"/>
      <c r="M22" s="4"/>
      <c r="N22" s="4"/>
      <c r="O22" s="4"/>
      <c r="P22" s="4"/>
      <c r="Q22" s="4"/>
      <c r="R22" s="4"/>
      <c r="S22" s="4"/>
      <c r="T22" s="4"/>
      <c r="U22" s="4"/>
      <c r="V22" s="4"/>
      <c r="W22" s="4"/>
      <c r="X22" s="4"/>
    </row>
    <row r="23" spans="1:24" ht="12.75" customHeight="1" x14ac:dyDescent="0.2">
      <c r="A23" s="330"/>
      <c r="B23" s="316" t="str">
        <f>BILANCA!B237</f>
        <v>Vlastiti izvori (šifre 91 + 922 - 93 + 96 do 98)</v>
      </c>
      <c r="C23" s="317"/>
      <c r="D23" s="317"/>
      <c r="E23" s="317"/>
      <c r="F23" s="318"/>
      <c r="G23" s="161" t="str">
        <f>BILANCA!C237</f>
        <v>9</v>
      </c>
      <c r="H23" s="178">
        <f>BILANCA!D237</f>
        <v>904770326</v>
      </c>
      <c r="I23" s="179">
        <f>BILANCA!E237</f>
        <v>1012836280.9299999</v>
      </c>
      <c r="J23" s="4"/>
      <c r="K23" s="4"/>
      <c r="L23" s="4"/>
      <c r="M23" s="4"/>
      <c r="N23" s="4"/>
      <c r="O23" s="4"/>
      <c r="P23" s="4"/>
      <c r="Q23" s="4"/>
      <c r="R23" s="4"/>
      <c r="S23" s="4"/>
      <c r="T23" s="4"/>
      <c r="U23" s="4"/>
      <c r="V23" s="4"/>
      <c r="W23" s="4"/>
      <c r="X23" s="4"/>
    </row>
    <row r="24" spans="1:24" ht="12.75" customHeight="1" x14ac:dyDescent="0.2">
      <c r="A24" s="328" t="s">
        <v>45</v>
      </c>
      <c r="B24" s="324" t="str">
        <f>'RAS-funkcijski'!B5</f>
        <v>Opće javne usluge (šifre 011+012+013+014 do 018)</v>
      </c>
      <c r="C24" s="320"/>
      <c r="D24" s="320"/>
      <c r="E24" s="320"/>
      <c r="F24" s="321"/>
      <c r="G24" s="159" t="str">
        <f>'RAS-funkcijski'!C5</f>
        <v>01</v>
      </c>
      <c r="H24" s="174">
        <f>'RAS-funkcijski'!D5</f>
        <v>48118474</v>
      </c>
      <c r="I24" s="175">
        <f>'RAS-funkcijski'!E5</f>
        <v>46987412.100000001</v>
      </c>
      <c r="J24" s="4"/>
      <c r="K24" s="4"/>
      <c r="L24" s="4"/>
      <c r="M24" s="4"/>
      <c r="N24" s="4"/>
      <c r="O24" s="4"/>
      <c r="P24" s="4"/>
      <c r="Q24" s="4"/>
      <c r="R24" s="4"/>
      <c r="S24" s="4"/>
      <c r="T24" s="4"/>
      <c r="U24" s="4"/>
      <c r="V24" s="4"/>
      <c r="W24" s="4"/>
      <c r="X24" s="4"/>
    </row>
    <row r="25" spans="1:24" ht="12.75" customHeight="1" x14ac:dyDescent="0.2">
      <c r="A25" s="329"/>
      <c r="B25" s="313" t="str">
        <f>'RAS-funkcijski'!B35</f>
        <v>Ekonomski poslovi (šifre 041+042+043+044+045+046+047+048+049)</v>
      </c>
      <c r="C25" s="314"/>
      <c r="D25" s="314"/>
      <c r="E25" s="314"/>
      <c r="F25" s="315"/>
      <c r="G25" s="160" t="str">
        <f>'RAS-funkcijski'!C35</f>
        <v>04</v>
      </c>
      <c r="H25" s="176">
        <f>'RAS-funkcijski'!D35</f>
        <v>31103385</v>
      </c>
      <c r="I25" s="177">
        <f>'RAS-funkcijski'!E35</f>
        <v>60849402.699999996</v>
      </c>
      <c r="J25" s="4"/>
      <c r="K25" s="4"/>
      <c r="L25" s="4"/>
      <c r="M25" s="4"/>
      <c r="N25" s="4"/>
      <c r="O25" s="4"/>
      <c r="P25" s="4"/>
      <c r="Q25" s="4"/>
      <c r="R25" s="4"/>
      <c r="S25" s="4"/>
      <c r="T25" s="4"/>
      <c r="U25" s="4"/>
      <c r="V25" s="4"/>
      <c r="W25" s="4"/>
      <c r="X25" s="4"/>
    </row>
    <row r="26" spans="1:24" ht="12.75" customHeight="1" x14ac:dyDescent="0.2">
      <c r="A26" s="329"/>
      <c r="B26" s="313" t="str">
        <f>'RAS-funkcijski'!B88</f>
        <v>Rashodi vezani za stanovanje i kom. pogodnosti koji nisu drugdje svrstani</v>
      </c>
      <c r="C26" s="314"/>
      <c r="D26" s="314"/>
      <c r="E26" s="314"/>
      <c r="F26" s="315"/>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9"/>
      <c r="B27" s="313" t="str">
        <f>'RAS-funkcijski'!B114</f>
        <v>Obrazovanje (šifre 091+092+093+094+095+096+097+098)</v>
      </c>
      <c r="C27" s="314"/>
      <c r="D27" s="314"/>
      <c r="E27" s="314"/>
      <c r="F27" s="315"/>
      <c r="G27" s="160" t="str">
        <f>'RAS-funkcijski'!C114</f>
        <v>09</v>
      </c>
      <c r="H27" s="176">
        <f>'RAS-funkcijski'!D114</f>
        <v>558376976</v>
      </c>
      <c r="I27" s="177">
        <f>'RAS-funkcijski'!E114</f>
        <v>626585452.06000006</v>
      </c>
      <c r="J27" s="4"/>
      <c r="K27" s="4"/>
      <c r="L27" s="4"/>
      <c r="M27" s="4"/>
      <c r="N27" s="4"/>
      <c r="O27" s="4"/>
      <c r="P27" s="4"/>
      <c r="Q27" s="4"/>
      <c r="R27" s="4"/>
      <c r="S27" s="4"/>
      <c r="T27" s="4"/>
      <c r="U27" s="4"/>
      <c r="V27" s="4"/>
      <c r="W27" s="4"/>
      <c r="X27" s="4"/>
    </row>
    <row r="28" spans="1:24" ht="12.75" customHeight="1" x14ac:dyDescent="0.2">
      <c r="A28" s="330"/>
      <c r="B28" s="316" t="str">
        <f>'RAS-funkcijski'!B141</f>
        <v>Kontrolni zbroj (šifre 01+02+03+04+05+06+07+08+09+10)</v>
      </c>
      <c r="C28" s="317"/>
      <c r="D28" s="317"/>
      <c r="E28" s="317"/>
      <c r="F28" s="318"/>
      <c r="G28" s="161" t="str">
        <f>'RAS-funkcijski'!C141</f>
        <v>R1</v>
      </c>
      <c r="H28" s="180">
        <f>'RAS-funkcijski'!D141</f>
        <v>1579767024</v>
      </c>
      <c r="I28" s="181">
        <f>'RAS-funkcijski'!E141</f>
        <v>1693679593.96</v>
      </c>
      <c r="J28" s="4"/>
      <c r="K28" s="4"/>
      <c r="L28" s="4"/>
      <c r="M28" s="4"/>
      <c r="N28" s="4"/>
      <c r="O28" s="4"/>
      <c r="P28" s="4"/>
      <c r="Q28" s="4"/>
      <c r="R28" s="4"/>
      <c r="S28" s="4"/>
      <c r="T28" s="4"/>
      <c r="U28" s="4"/>
      <c r="V28" s="4"/>
      <c r="W28" s="4"/>
      <c r="X28" s="4"/>
    </row>
    <row r="29" spans="1:24" ht="12.75" customHeight="1" x14ac:dyDescent="0.2">
      <c r="A29" s="328" t="s">
        <v>36</v>
      </c>
      <c r="B29" s="319" t="str">
        <f>'P-VRIO'!B5</f>
        <v>Promjene u vrijednosti i obujmu imovine (šifre 91511+91512)</v>
      </c>
      <c r="C29" s="320"/>
      <c r="D29" s="320"/>
      <c r="E29" s="320"/>
      <c r="F29" s="321"/>
      <c r="G29" s="159" t="str">
        <f>'P-VRIO'!C5</f>
        <v>9151</v>
      </c>
      <c r="H29" s="174">
        <f>'P-VRIO'!D5</f>
        <v>62813704.429999992</v>
      </c>
      <c r="I29" s="175">
        <f>'P-VRIO'!E5</f>
        <v>62981262.770000011</v>
      </c>
      <c r="J29" s="4"/>
      <c r="K29" s="4"/>
      <c r="L29" s="4"/>
      <c r="M29" s="4"/>
      <c r="N29" s="4"/>
      <c r="O29" s="4"/>
      <c r="P29" s="4"/>
      <c r="Q29" s="4"/>
      <c r="R29" s="4"/>
      <c r="S29" s="4"/>
      <c r="T29" s="4"/>
      <c r="U29" s="4"/>
      <c r="V29" s="4"/>
      <c r="W29" s="4"/>
      <c r="X29" s="4"/>
    </row>
    <row r="30" spans="1:24" ht="12.75" customHeight="1" x14ac:dyDescent="0.2">
      <c r="A30" s="329"/>
      <c r="B30" s="322" t="str">
        <f>'P-VRIO'!B22</f>
        <v>Promjene u obujmu imovine (šifre P016+P023)</v>
      </c>
      <c r="C30" s="314"/>
      <c r="D30" s="314"/>
      <c r="E30" s="314"/>
      <c r="F30" s="315"/>
      <c r="G30" s="160" t="str">
        <f>'P-VRIO'!C22</f>
        <v>91512</v>
      </c>
      <c r="H30" s="176">
        <f>'P-VRIO'!D22</f>
        <v>61963878.469999991</v>
      </c>
      <c r="I30" s="177">
        <f>'P-VRIO'!E22</f>
        <v>49663806.220000006</v>
      </c>
      <c r="J30" s="4"/>
      <c r="K30" s="4"/>
      <c r="L30" s="4"/>
      <c r="M30" s="4"/>
      <c r="N30" s="4"/>
      <c r="O30" s="4"/>
      <c r="P30" s="4"/>
      <c r="Q30" s="4"/>
      <c r="R30" s="4"/>
      <c r="S30" s="4"/>
      <c r="T30" s="4"/>
      <c r="U30" s="4"/>
      <c r="V30" s="4"/>
      <c r="W30" s="4"/>
      <c r="X30" s="4"/>
    </row>
    <row r="31" spans="1:24" ht="12.75" customHeight="1" x14ac:dyDescent="0.2">
      <c r="A31" s="329"/>
      <c r="B31" s="322" t="str">
        <f>'P-VRIO'!B38</f>
        <v>Promjene u vrijednosti (revalorizacija) i obujmu obveza (šifre 91521+91522)</v>
      </c>
      <c r="C31" s="314"/>
      <c r="D31" s="314"/>
      <c r="E31" s="314"/>
      <c r="F31" s="315"/>
      <c r="G31" s="160" t="str">
        <f>'P-VRIO'!C38</f>
        <v>9152</v>
      </c>
      <c r="H31" s="176">
        <f>'P-VRIO'!D38</f>
        <v>413776.13</v>
      </c>
      <c r="I31" s="177">
        <f>'P-VRIO'!E38</f>
        <v>200</v>
      </c>
      <c r="J31" s="4"/>
      <c r="K31" s="4"/>
      <c r="L31" s="4"/>
      <c r="M31" s="4"/>
      <c r="N31" s="4"/>
      <c r="O31" s="4"/>
      <c r="P31" s="4"/>
      <c r="Q31" s="4"/>
      <c r="R31" s="4"/>
      <c r="S31" s="4"/>
      <c r="T31" s="4"/>
      <c r="U31" s="4"/>
      <c r="V31" s="4"/>
      <c r="W31" s="4"/>
      <c r="X31" s="4"/>
    </row>
    <row r="32" spans="1:24" ht="12.75" customHeight="1" x14ac:dyDescent="0.2">
      <c r="A32" s="330"/>
      <c r="B32" s="323" t="str">
        <f>'P-VRIO'!B44</f>
        <v>Promjene u obujmu obveza (šifre P035 do P038)</v>
      </c>
      <c r="C32" s="317"/>
      <c r="D32" s="317"/>
      <c r="E32" s="317"/>
      <c r="F32" s="318"/>
      <c r="G32" s="161" t="str">
        <f>'P-VRIO'!C44</f>
        <v>91522</v>
      </c>
      <c r="H32" s="180">
        <f>'P-VRIO'!D44</f>
        <v>413776.13</v>
      </c>
      <c r="I32" s="181">
        <f>'P-VRIO'!E44</f>
        <v>200</v>
      </c>
      <c r="J32" s="4"/>
      <c r="K32" s="4"/>
      <c r="L32" s="4"/>
      <c r="M32" s="4"/>
      <c r="N32" s="4"/>
      <c r="O32" s="4"/>
      <c r="P32" s="4"/>
      <c r="Q32" s="4"/>
      <c r="R32" s="4"/>
      <c r="S32" s="4"/>
      <c r="T32" s="4"/>
      <c r="U32" s="4"/>
      <c r="V32" s="4"/>
      <c r="W32" s="4"/>
      <c r="X32" s="4"/>
    </row>
    <row r="33" spans="1:24" ht="12.75" customHeight="1" x14ac:dyDescent="0.2">
      <c r="A33" s="328" t="s">
        <v>37</v>
      </c>
      <c r="B33" s="324" t="str">
        <f>OBVEZE!B5</f>
        <v>Stanje obveza 1. siječnja (=stanju obveza iz Izvještaja o obvezama na 31. prosinca prethodne godine)</v>
      </c>
      <c r="C33" s="320"/>
      <c r="D33" s="320"/>
      <c r="E33" s="320"/>
      <c r="F33" s="321"/>
      <c r="G33" s="159" t="str">
        <f>OBVEZE!C5</f>
        <v>V001</v>
      </c>
      <c r="H33" s="182" t="s">
        <v>46</v>
      </c>
      <c r="I33" s="183">
        <f>OBVEZE!D5</f>
        <v>713314231.21000004</v>
      </c>
      <c r="J33" s="4"/>
      <c r="K33" s="4"/>
      <c r="L33" s="4"/>
      <c r="M33" s="4"/>
      <c r="N33" s="4"/>
      <c r="O33" s="4"/>
      <c r="P33" s="4"/>
      <c r="Q33" s="4"/>
      <c r="R33" s="4"/>
      <c r="S33" s="4"/>
      <c r="T33" s="4"/>
      <c r="U33" s="4"/>
      <c r="V33" s="4"/>
      <c r="W33" s="4"/>
      <c r="X33" s="4"/>
    </row>
    <row r="34" spans="1:24" ht="12.75" customHeight="1" x14ac:dyDescent="0.2">
      <c r="A34" s="329"/>
      <c r="B34" s="313" t="str">
        <f>OBVEZE!B42</f>
        <v>Stanje obveza na kraju izvještajnog razdoblja (šifre V001+V002-V004) i (šifre V007+V009)</v>
      </c>
      <c r="C34" s="314"/>
      <c r="D34" s="314"/>
      <c r="E34" s="314"/>
      <c r="F34" s="315"/>
      <c r="G34" s="160" t="str">
        <f>OBVEZE!C42</f>
        <v>V006</v>
      </c>
      <c r="H34" s="176" t="s">
        <v>46</v>
      </c>
      <c r="I34" s="177">
        <f>OBVEZE!D42</f>
        <v>752361364.0800004</v>
      </c>
      <c r="J34" s="4"/>
      <c r="K34" s="4"/>
      <c r="L34" s="4"/>
      <c r="M34" s="4"/>
      <c r="N34" s="4"/>
      <c r="O34" s="4"/>
      <c r="P34" s="4"/>
      <c r="Q34" s="4"/>
      <c r="R34" s="4"/>
      <c r="S34" s="4"/>
      <c r="T34" s="4"/>
      <c r="U34" s="4"/>
      <c r="V34" s="4"/>
      <c r="W34" s="4"/>
      <c r="X34" s="4"/>
    </row>
    <row r="35" spans="1:24" ht="12.75" customHeight="1" x14ac:dyDescent="0.2">
      <c r="A35" s="329"/>
      <c r="B35" s="313" t="str">
        <f>OBVEZE!B43</f>
        <v>Stanje dospjelih obveza na kraju izvještajnog razdoblja (šifre V008+D23+D24 + 'D dio 25,26')</v>
      </c>
      <c r="C35" s="314"/>
      <c r="D35" s="314"/>
      <c r="E35" s="314"/>
      <c r="F35" s="315"/>
      <c r="G35" s="160" t="str">
        <f>OBVEZE!C43</f>
        <v>V007</v>
      </c>
      <c r="H35" s="176" t="s">
        <v>46</v>
      </c>
      <c r="I35" s="177">
        <f>OBVEZE!D43</f>
        <v>202486093.67000005</v>
      </c>
      <c r="J35" s="4"/>
      <c r="K35" s="4"/>
      <c r="L35" s="4"/>
      <c r="M35" s="4"/>
      <c r="N35" s="4"/>
      <c r="O35" s="4"/>
      <c r="P35" s="4"/>
      <c r="Q35" s="4"/>
      <c r="R35" s="4"/>
      <c r="S35" s="4"/>
      <c r="T35" s="4"/>
      <c r="U35" s="4"/>
      <c r="V35" s="4"/>
      <c r="W35" s="4"/>
      <c r="X35" s="4"/>
    </row>
    <row r="36" spans="1:24" ht="12.75" customHeight="1" x14ac:dyDescent="0.2">
      <c r="A36" s="330"/>
      <c r="B36" s="316" t="str">
        <f>OBVEZE!B101</f>
        <v>Stanje nedospjelih obveza na kraju izvještajnog razdoblja (šifre V010 + ND23 + ND24 + 'ND dio 25,26')</v>
      </c>
      <c r="C36" s="317"/>
      <c r="D36" s="317"/>
      <c r="E36" s="317"/>
      <c r="F36" s="318"/>
      <c r="G36" s="161" t="str">
        <f>OBVEZE!C101</f>
        <v>V009</v>
      </c>
      <c r="H36" s="180" t="s">
        <v>46</v>
      </c>
      <c r="I36" s="181">
        <f>OBVEZE!D101</f>
        <v>549875270.40999997</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12" t="s">
        <v>47</v>
      </c>
      <c r="I39" s="31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F8:G8"/>
    <mergeCell ref="F9:G9"/>
    <mergeCell ref="A2:I2"/>
    <mergeCell ref="A4:I4"/>
    <mergeCell ref="E7:E11"/>
    <mergeCell ref="F7:G7"/>
    <mergeCell ref="F10:G10"/>
    <mergeCell ref="F11:G11"/>
    <mergeCell ref="A16:A19"/>
    <mergeCell ref="A20:A23"/>
    <mergeCell ref="A24:A28"/>
    <mergeCell ref="A29:A32"/>
    <mergeCell ref="A33:A36"/>
    <mergeCell ref="B15:F15"/>
    <mergeCell ref="B16:F16"/>
    <mergeCell ref="B17:F17"/>
    <mergeCell ref="B18:F18"/>
    <mergeCell ref="B19:F19"/>
    <mergeCell ref="B20:F20"/>
    <mergeCell ref="B21:F21"/>
    <mergeCell ref="B22:F22"/>
    <mergeCell ref="B23:F23"/>
    <mergeCell ref="B24:F24"/>
    <mergeCell ref="H39:I39"/>
    <mergeCell ref="B25:F25"/>
    <mergeCell ref="B26:F26"/>
    <mergeCell ref="B34:F34"/>
    <mergeCell ref="B35:F35"/>
    <mergeCell ref="B36:F36"/>
    <mergeCell ref="B27:F27"/>
    <mergeCell ref="B28:F28"/>
    <mergeCell ref="B29:F29"/>
    <mergeCell ref="B30:F30"/>
    <mergeCell ref="B31:F31"/>
    <mergeCell ref="B32:F32"/>
    <mergeCell ref="B33:F33"/>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Y1025"/>
  <sheetViews>
    <sheetView showGridLines="0" zoomScaleNormal="100" workbookViewId="0">
      <selection activeCell="E413" sqref="E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1510985638</v>
      </c>
      <c r="E6" s="53">
        <f>E7+E44+E50+E82+E106+E124+E133+E139</f>
        <v>1671570266.1999998</v>
      </c>
      <c r="F6" s="54">
        <f t="shared" ref="F6:F131" si="0">IF(D6&lt;&gt;0,IF(E6/D6&gt;=100,"&gt;&gt;100",E6/D6*100),"-")</f>
        <v>110.62780639083745</v>
      </c>
    </row>
    <row r="7" spans="1:25" ht="12.75" customHeight="1" x14ac:dyDescent="0.2">
      <c r="A7" s="55">
        <v>61</v>
      </c>
      <c r="B7" s="307" t="s">
        <v>57</v>
      </c>
      <c r="C7" s="52" t="s">
        <v>58</v>
      </c>
      <c r="D7" s="53">
        <f t="shared" ref="D7:E7" si="1">D8+D17+D23+D29+D37+D40</f>
        <v>104143832</v>
      </c>
      <c r="E7" s="53">
        <f t="shared" si="1"/>
        <v>130139373.82999998</v>
      </c>
      <c r="F7" s="54">
        <f t="shared" si="0"/>
        <v>124.96119196958297</v>
      </c>
    </row>
    <row r="8" spans="1:25" ht="12.75" customHeight="1" x14ac:dyDescent="0.2">
      <c r="A8" s="55">
        <v>611</v>
      </c>
      <c r="B8" s="87" t="s">
        <v>59</v>
      </c>
      <c r="C8" s="52" t="s">
        <v>60</v>
      </c>
      <c r="D8" s="53">
        <f t="shared" ref="D8:E8" si="2">SUM(D9:D14)-D15-D16</f>
        <v>93844178</v>
      </c>
      <c r="E8" s="53">
        <f t="shared" si="2"/>
        <v>119491368.64999998</v>
      </c>
      <c r="F8" s="54">
        <f t="shared" si="0"/>
        <v>127.32954904245628</v>
      </c>
    </row>
    <row r="9" spans="1:25" ht="12.75" customHeight="1" x14ac:dyDescent="0.2">
      <c r="A9" s="55">
        <v>6111</v>
      </c>
      <c r="B9" s="87" t="s">
        <v>61</v>
      </c>
      <c r="C9" s="52" t="s">
        <v>62</v>
      </c>
      <c r="D9" s="244">
        <v>84291234</v>
      </c>
      <c r="E9" s="244">
        <v>104708275.28</v>
      </c>
      <c r="F9" s="54">
        <f t="shared" si="0"/>
        <v>124.22202204324118</v>
      </c>
    </row>
    <row r="10" spans="1:25" ht="12.75" customHeight="1" x14ac:dyDescent="0.2">
      <c r="A10" s="55">
        <v>6112</v>
      </c>
      <c r="B10" s="87" t="s">
        <v>63</v>
      </c>
      <c r="C10" s="52" t="s">
        <v>64</v>
      </c>
      <c r="D10" s="244">
        <v>9154278</v>
      </c>
      <c r="E10" s="244">
        <v>9764879.5199999996</v>
      </c>
      <c r="F10" s="54">
        <f t="shared" si="0"/>
        <v>106.67012210029017</v>
      </c>
    </row>
    <row r="11" spans="1:25" ht="12.75" customHeight="1" x14ac:dyDescent="0.2">
      <c r="A11" s="55">
        <v>6113</v>
      </c>
      <c r="B11" s="87" t="s">
        <v>65</v>
      </c>
      <c r="C11" s="52" t="s">
        <v>66</v>
      </c>
      <c r="D11" s="244">
        <v>2980016</v>
      </c>
      <c r="E11" s="244">
        <v>3149629.63</v>
      </c>
      <c r="F11" s="54">
        <f t="shared" si="0"/>
        <v>105.6917019908618</v>
      </c>
    </row>
    <row r="12" spans="1:25" ht="12.75" customHeight="1" x14ac:dyDescent="0.2">
      <c r="A12" s="55">
        <v>6114</v>
      </c>
      <c r="B12" s="87" t="s">
        <v>67</v>
      </c>
      <c r="C12" s="52" t="s">
        <v>68</v>
      </c>
      <c r="D12" s="244">
        <v>8755223</v>
      </c>
      <c r="E12" s="244">
        <v>13421385.609999999</v>
      </c>
      <c r="F12" s="54">
        <f t="shared" si="0"/>
        <v>153.29575968539007</v>
      </c>
    </row>
    <row r="13" spans="1:25" ht="12.75" customHeight="1" x14ac:dyDescent="0.2">
      <c r="A13" s="55">
        <v>6115</v>
      </c>
      <c r="B13" s="87" t="s">
        <v>69</v>
      </c>
      <c r="C13" s="52" t="s">
        <v>70</v>
      </c>
      <c r="D13" s="244">
        <v>4732952</v>
      </c>
      <c r="E13" s="244">
        <v>4717417</v>
      </c>
      <c r="F13" s="54">
        <f t="shared" si="0"/>
        <v>99.671769331275712</v>
      </c>
    </row>
    <row r="14" spans="1:25" ht="12.75" customHeight="1" x14ac:dyDescent="0.2">
      <c r="A14" s="55">
        <v>6116</v>
      </c>
      <c r="B14" s="87" t="s">
        <v>71</v>
      </c>
      <c r="C14" s="52" t="s">
        <v>72</v>
      </c>
      <c r="D14" s="244">
        <v>418895</v>
      </c>
      <c r="E14" s="244">
        <v>214876.79</v>
      </c>
      <c r="F14" s="54">
        <f t="shared" si="0"/>
        <v>51.296098067534821</v>
      </c>
    </row>
    <row r="15" spans="1:25" ht="12.75" customHeight="1" x14ac:dyDescent="0.2">
      <c r="A15" s="55">
        <v>6117</v>
      </c>
      <c r="B15" s="87" t="s">
        <v>73</v>
      </c>
      <c r="C15" s="52" t="s">
        <v>74</v>
      </c>
      <c r="D15" s="244">
        <v>16488420</v>
      </c>
      <c r="E15" s="244">
        <v>16485095.18</v>
      </c>
      <c r="F15" s="54">
        <f t="shared" si="0"/>
        <v>99.97983542389143</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244112</v>
      </c>
      <c r="E23" s="53">
        <f t="shared" si="4"/>
        <v>241222.7</v>
      </c>
      <c r="F23" s="54">
        <f t="shared" si="0"/>
        <v>98.816403945729832</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244112</v>
      </c>
      <c r="E25" s="244">
        <v>241222.7</v>
      </c>
      <c r="F25" s="54">
        <f t="shared" si="0"/>
        <v>98.816403945729832</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0</v>
      </c>
      <c r="E27" s="244">
        <v>0</v>
      </c>
      <c r="F27" s="54" t="str">
        <f t="shared" si="0"/>
        <v>-</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10055542</v>
      </c>
      <c r="E29" s="53">
        <f t="shared" si="5"/>
        <v>10406782.48</v>
      </c>
      <c r="F29" s="54">
        <f t="shared" si="0"/>
        <v>103.49300395741969</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0</v>
      </c>
      <c r="E31" s="244">
        <v>0</v>
      </c>
      <c r="F31" s="54" t="str">
        <f t="shared" si="0"/>
        <v>-</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10020242</v>
      </c>
      <c r="E33" s="244">
        <v>10290582.48</v>
      </c>
      <c r="F33" s="54">
        <f t="shared" si="0"/>
        <v>102.69794362251929</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35300</v>
      </c>
      <c r="E35" s="244">
        <v>116200</v>
      </c>
      <c r="F35" s="54">
        <f t="shared" si="0"/>
        <v>329.17847025495752</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762389374</v>
      </c>
      <c r="E50" s="53">
        <f>E51+E54+E59+E62+E65+E68+E71+E74+E77</f>
        <v>842791322.89999986</v>
      </c>
      <c r="F50" s="54">
        <f t="shared" si="0"/>
        <v>110.54604794373746</v>
      </c>
    </row>
    <row r="51" spans="1:6" ht="12.75" customHeight="1" x14ac:dyDescent="0.2">
      <c r="A51" s="55">
        <v>631</v>
      </c>
      <c r="B51" s="88" t="s">
        <v>145</v>
      </c>
      <c r="C51" s="52" t="s">
        <v>146</v>
      </c>
      <c r="D51" s="53">
        <f t="shared" ref="D51:E51" si="10">D52+D53</f>
        <v>124241</v>
      </c>
      <c r="E51" s="53">
        <f t="shared" si="10"/>
        <v>171523.49</v>
      </c>
      <c r="F51" s="54">
        <f t="shared" si="0"/>
        <v>138.05707455670833</v>
      </c>
    </row>
    <row r="52" spans="1:6" ht="12.75" customHeight="1" x14ac:dyDescent="0.2">
      <c r="A52" s="55">
        <v>6311</v>
      </c>
      <c r="B52" s="88" t="s">
        <v>147</v>
      </c>
      <c r="C52" s="52" t="s">
        <v>148</v>
      </c>
      <c r="D52" s="244">
        <v>103866</v>
      </c>
      <c r="E52" s="244">
        <v>171523.49</v>
      </c>
      <c r="F52" s="54">
        <f t="shared" si="0"/>
        <v>165.139208210579</v>
      </c>
    </row>
    <row r="53" spans="1:6" ht="12.75" customHeight="1" x14ac:dyDescent="0.2">
      <c r="A53" s="55">
        <v>6312</v>
      </c>
      <c r="B53" s="88" t="s">
        <v>149</v>
      </c>
      <c r="C53" s="52" t="s">
        <v>150</v>
      </c>
      <c r="D53" s="244">
        <v>20375</v>
      </c>
      <c r="E53" s="244">
        <v>0</v>
      </c>
      <c r="F53" s="54">
        <f t="shared" si="0"/>
        <v>0</v>
      </c>
    </row>
    <row r="54" spans="1:6" ht="24" x14ac:dyDescent="0.2">
      <c r="A54" s="55">
        <v>632</v>
      </c>
      <c r="B54" s="88" t="s">
        <v>151</v>
      </c>
      <c r="C54" s="52" t="s">
        <v>152</v>
      </c>
      <c r="D54" s="53">
        <f t="shared" ref="D54:E54" si="11">SUM(D55:D58)</f>
        <v>1530324</v>
      </c>
      <c r="E54" s="53">
        <f t="shared" si="11"/>
        <v>2964739.2</v>
      </c>
      <c r="F54" s="54">
        <f t="shared" si="0"/>
        <v>193.7327781567825</v>
      </c>
    </row>
    <row r="55" spans="1:6" ht="12.75" customHeight="1" x14ac:dyDescent="0.2">
      <c r="A55" s="55">
        <v>6321</v>
      </c>
      <c r="B55" s="88" t="s">
        <v>153</v>
      </c>
      <c r="C55" s="52" t="s">
        <v>154</v>
      </c>
      <c r="D55" s="244">
        <v>1042828</v>
      </c>
      <c r="E55" s="244">
        <v>1684650.58</v>
      </c>
      <c r="F55" s="54">
        <f t="shared" si="0"/>
        <v>161.5463508843261</v>
      </c>
    </row>
    <row r="56" spans="1:6" ht="12.75" customHeight="1" x14ac:dyDescent="0.2">
      <c r="A56" s="55">
        <v>6322</v>
      </c>
      <c r="B56" s="88" t="s">
        <v>155</v>
      </c>
      <c r="C56" s="52" t="s">
        <v>156</v>
      </c>
      <c r="D56" s="244">
        <v>0</v>
      </c>
      <c r="E56" s="244">
        <v>133685.19</v>
      </c>
      <c r="F56" s="54" t="str">
        <f t="shared" si="0"/>
        <v>-</v>
      </c>
    </row>
    <row r="57" spans="1:6" ht="12.75" customHeight="1" x14ac:dyDescent="0.2">
      <c r="A57" s="55">
        <v>6323</v>
      </c>
      <c r="B57" s="88" t="s">
        <v>157</v>
      </c>
      <c r="C57" s="52" t="s">
        <v>158</v>
      </c>
      <c r="D57" s="244">
        <v>481074</v>
      </c>
      <c r="E57" s="244">
        <v>1146403.43</v>
      </c>
      <c r="F57" s="54">
        <f t="shared" si="0"/>
        <v>238.30084976531674</v>
      </c>
    </row>
    <row r="58" spans="1:6" ht="12.75" customHeight="1" x14ac:dyDescent="0.2">
      <c r="A58" s="55">
        <v>6324</v>
      </c>
      <c r="B58" s="88" t="s">
        <v>159</v>
      </c>
      <c r="C58" s="52" t="s">
        <v>160</v>
      </c>
      <c r="D58" s="244">
        <v>6422</v>
      </c>
      <c r="E58" s="244">
        <v>0</v>
      </c>
      <c r="F58" s="54">
        <f t="shared" si="0"/>
        <v>0</v>
      </c>
    </row>
    <row r="59" spans="1:6" ht="24" x14ac:dyDescent="0.2">
      <c r="A59" s="55">
        <v>633</v>
      </c>
      <c r="B59" s="88" t="s">
        <v>161</v>
      </c>
      <c r="C59" s="52" t="s">
        <v>162</v>
      </c>
      <c r="D59" s="53">
        <f t="shared" ref="D59:E59" si="12">SUM(D60:D61)</f>
        <v>55166557</v>
      </c>
      <c r="E59" s="53">
        <f t="shared" si="12"/>
        <v>83566364.030000001</v>
      </c>
      <c r="F59" s="54">
        <f t="shared" si="0"/>
        <v>151.48011508131637</v>
      </c>
    </row>
    <row r="60" spans="1:6" ht="24" x14ac:dyDescent="0.2">
      <c r="A60" s="55">
        <v>6331</v>
      </c>
      <c r="B60" s="88" t="s">
        <v>163</v>
      </c>
      <c r="C60" s="52" t="s">
        <v>164</v>
      </c>
      <c r="D60" s="244">
        <v>36564996</v>
      </c>
      <c r="E60" s="244">
        <v>57021778.43</v>
      </c>
      <c r="F60" s="54">
        <f t="shared" si="0"/>
        <v>155.94635489636045</v>
      </c>
    </row>
    <row r="61" spans="1:6" ht="24" x14ac:dyDescent="0.2">
      <c r="A61" s="55">
        <v>6332</v>
      </c>
      <c r="B61" s="88" t="s">
        <v>165</v>
      </c>
      <c r="C61" s="52" t="s">
        <v>166</v>
      </c>
      <c r="D61" s="244">
        <v>18601561</v>
      </c>
      <c r="E61" s="244">
        <v>26544585.600000001</v>
      </c>
      <c r="F61" s="54">
        <f t="shared" si="0"/>
        <v>142.700849676003</v>
      </c>
    </row>
    <row r="62" spans="1:6" ht="12.75" customHeight="1" x14ac:dyDescent="0.2">
      <c r="A62" s="55">
        <v>634</v>
      </c>
      <c r="B62" s="87" t="s">
        <v>167</v>
      </c>
      <c r="C62" s="52" t="s">
        <v>168</v>
      </c>
      <c r="D62" s="53">
        <f t="shared" ref="D62:E62" si="13">SUM(D63:D64)</f>
        <v>12070903</v>
      </c>
      <c r="E62" s="53">
        <f t="shared" si="13"/>
        <v>3560128.37</v>
      </c>
      <c r="F62" s="54">
        <f t="shared" si="0"/>
        <v>29.493471780860141</v>
      </c>
    </row>
    <row r="63" spans="1:6" ht="12.75" customHeight="1" x14ac:dyDescent="0.2">
      <c r="A63" s="55">
        <v>6341</v>
      </c>
      <c r="B63" s="87" t="s">
        <v>169</v>
      </c>
      <c r="C63" s="52" t="s">
        <v>170</v>
      </c>
      <c r="D63" s="244">
        <v>12000903</v>
      </c>
      <c r="E63" s="244">
        <v>3560128.37</v>
      </c>
      <c r="F63" s="54">
        <f t="shared" si="0"/>
        <v>29.665504087484084</v>
      </c>
    </row>
    <row r="64" spans="1:6" ht="12.75" customHeight="1" x14ac:dyDescent="0.2">
      <c r="A64" s="55">
        <v>6342</v>
      </c>
      <c r="B64" s="87" t="s">
        <v>171</v>
      </c>
      <c r="C64" s="52" t="s">
        <v>172</v>
      </c>
      <c r="D64" s="244">
        <v>70000</v>
      </c>
      <c r="E64" s="244">
        <v>0</v>
      </c>
      <c r="F64" s="54">
        <f t="shared" si="0"/>
        <v>0</v>
      </c>
    </row>
    <row r="65" spans="1:6" ht="12.75" customHeight="1" x14ac:dyDescent="0.2">
      <c r="A65" s="55">
        <v>635</v>
      </c>
      <c r="B65" s="87" t="s">
        <v>173</v>
      </c>
      <c r="C65" s="52" t="s">
        <v>174</v>
      </c>
      <c r="D65" s="53">
        <f t="shared" ref="D65:E65" si="14">SUM(D66:D67)</f>
        <v>77996313</v>
      </c>
      <c r="E65" s="53">
        <f t="shared" si="14"/>
        <v>69217685.480000004</v>
      </c>
      <c r="F65" s="54">
        <f t="shared" si="0"/>
        <v>88.744817309505393</v>
      </c>
    </row>
    <row r="66" spans="1:6" ht="12.75" customHeight="1" x14ac:dyDescent="0.2">
      <c r="A66" s="55">
        <v>6351</v>
      </c>
      <c r="B66" s="87" t="s">
        <v>175</v>
      </c>
      <c r="C66" s="52" t="s">
        <v>176</v>
      </c>
      <c r="D66" s="244">
        <v>40090848</v>
      </c>
      <c r="E66" s="244">
        <v>42793674.68</v>
      </c>
      <c r="F66" s="54">
        <f t="shared" si="0"/>
        <v>106.7417548264382</v>
      </c>
    </row>
    <row r="67" spans="1:6" ht="12.75" customHeight="1" x14ac:dyDescent="0.2">
      <c r="A67" s="55">
        <v>6352</v>
      </c>
      <c r="B67" s="87" t="s">
        <v>177</v>
      </c>
      <c r="C67" s="52" t="s">
        <v>178</v>
      </c>
      <c r="D67" s="244">
        <v>37905465</v>
      </c>
      <c r="E67" s="244">
        <v>26424010.800000001</v>
      </c>
      <c r="F67" s="54">
        <f t="shared" si="0"/>
        <v>69.710293225528304</v>
      </c>
    </row>
    <row r="68" spans="1:6" ht="24" x14ac:dyDescent="0.2">
      <c r="A68" s="55" t="s">
        <v>179</v>
      </c>
      <c r="B68" s="234" t="s">
        <v>180</v>
      </c>
      <c r="C68" s="52" t="s">
        <v>179</v>
      </c>
      <c r="D68" s="53">
        <f t="shared" ref="D68:E68" si="15">SUM(D69:D70)</f>
        <v>516124961</v>
      </c>
      <c r="E68" s="53">
        <f t="shared" si="15"/>
        <v>575153122.52999997</v>
      </c>
      <c r="F68" s="54">
        <f t="shared" si="0"/>
        <v>111.43679651060316</v>
      </c>
    </row>
    <row r="69" spans="1:6" ht="12.75" customHeight="1" x14ac:dyDescent="0.2">
      <c r="A69" s="55" t="s">
        <v>181</v>
      </c>
      <c r="B69" s="87" t="s">
        <v>182</v>
      </c>
      <c r="C69" s="52" t="s">
        <v>181</v>
      </c>
      <c r="D69" s="244">
        <v>482575730</v>
      </c>
      <c r="E69" s="244">
        <v>544561751.13</v>
      </c>
      <c r="F69" s="54">
        <f t="shared" si="0"/>
        <v>112.84482771854275</v>
      </c>
    </row>
    <row r="70" spans="1:6" ht="24" x14ac:dyDescent="0.2">
      <c r="A70" s="55" t="s">
        <v>183</v>
      </c>
      <c r="B70" s="87" t="s">
        <v>184</v>
      </c>
      <c r="C70" s="52" t="s">
        <v>183</v>
      </c>
      <c r="D70" s="244">
        <v>33549231</v>
      </c>
      <c r="E70" s="244">
        <v>30591371.399999999</v>
      </c>
      <c r="F70" s="54">
        <f t="shared" si="0"/>
        <v>91.183524892120474</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99376075</v>
      </c>
      <c r="E74" s="53">
        <f t="shared" si="17"/>
        <v>108157759.80000001</v>
      </c>
      <c r="F74" s="54">
        <f t="shared" si="0"/>
        <v>108.83681992874041</v>
      </c>
    </row>
    <row r="75" spans="1:6" ht="12.75" customHeight="1" x14ac:dyDescent="0.2">
      <c r="A75" s="55" t="s">
        <v>193</v>
      </c>
      <c r="B75" s="87" t="s">
        <v>194</v>
      </c>
      <c r="C75" s="52" t="s">
        <v>193</v>
      </c>
      <c r="D75" s="244">
        <v>31798452</v>
      </c>
      <c r="E75" s="244">
        <v>43058512.490000002</v>
      </c>
      <c r="F75" s="54">
        <f t="shared" si="0"/>
        <v>135.4107190186491</v>
      </c>
    </row>
    <row r="76" spans="1:6" ht="12.75" customHeight="1" x14ac:dyDescent="0.2">
      <c r="A76" s="55" t="s">
        <v>195</v>
      </c>
      <c r="B76" s="87" t="s">
        <v>196</v>
      </c>
      <c r="C76" s="52" t="s">
        <v>195</v>
      </c>
      <c r="D76" s="244">
        <v>67577623</v>
      </c>
      <c r="E76" s="244">
        <v>65099247.310000002</v>
      </c>
      <c r="F76" s="54">
        <f t="shared" si="0"/>
        <v>96.332549770210179</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v>0</v>
      </c>
      <c r="E78" s="244">
        <v>0</v>
      </c>
      <c r="F78" s="54" t="str">
        <f t="shared" si="0"/>
        <v>-</v>
      </c>
    </row>
    <row r="79" spans="1:6" ht="12.75" customHeight="1" x14ac:dyDescent="0.2">
      <c r="A79" s="55">
        <v>6392</v>
      </c>
      <c r="B79" s="87" t="s">
        <v>201</v>
      </c>
      <c r="C79" s="52" t="s">
        <v>202</v>
      </c>
      <c r="D79" s="244">
        <v>0</v>
      </c>
      <c r="E79" s="244">
        <v>0</v>
      </c>
      <c r="F79" s="54" t="str">
        <f t="shared" si="0"/>
        <v>-</v>
      </c>
    </row>
    <row r="80" spans="1:6" ht="24" x14ac:dyDescent="0.2">
      <c r="A80" s="55">
        <v>6393</v>
      </c>
      <c r="B80" s="87" t="s">
        <v>203</v>
      </c>
      <c r="C80" s="52" t="s">
        <v>204</v>
      </c>
      <c r="D80" s="244">
        <v>0</v>
      </c>
      <c r="E80" s="244">
        <v>0</v>
      </c>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7425107</v>
      </c>
      <c r="E82" s="53">
        <f t="shared" si="19"/>
        <v>5192965.68</v>
      </c>
      <c r="F82" s="54">
        <f t="shared" si="0"/>
        <v>69.937923857528233</v>
      </c>
    </row>
    <row r="83" spans="1:6" ht="12.75" customHeight="1" x14ac:dyDescent="0.2">
      <c r="A83" s="55">
        <v>641</v>
      </c>
      <c r="B83" s="87" t="s">
        <v>209</v>
      </c>
      <c r="C83" s="52" t="s">
        <v>210</v>
      </c>
      <c r="D83" s="53">
        <f t="shared" ref="D83:E83" si="20">SUM(D84:D90)</f>
        <v>5906454</v>
      </c>
      <c r="E83" s="53">
        <f t="shared" si="20"/>
        <v>3397662.54</v>
      </c>
      <c r="F83" s="54">
        <f t="shared" si="0"/>
        <v>57.524574643263115</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1446305</v>
      </c>
      <c r="E85" s="244">
        <v>1841564.89</v>
      </c>
      <c r="F85" s="54">
        <f t="shared" si="0"/>
        <v>127.32894444809358</v>
      </c>
    </row>
    <row r="86" spans="1:6" ht="12.75" customHeight="1" x14ac:dyDescent="0.2">
      <c r="A86" s="55">
        <v>6414</v>
      </c>
      <c r="B86" s="87" t="s">
        <v>215</v>
      </c>
      <c r="C86" s="52" t="s">
        <v>216</v>
      </c>
      <c r="D86" s="244">
        <v>45233</v>
      </c>
      <c r="E86" s="244">
        <v>45930.83</v>
      </c>
      <c r="F86" s="54">
        <f t="shared" si="0"/>
        <v>101.54274534079101</v>
      </c>
    </row>
    <row r="87" spans="1:6" ht="12.75" customHeight="1" x14ac:dyDescent="0.2">
      <c r="A87" s="55">
        <v>6415</v>
      </c>
      <c r="B87" s="87" t="s">
        <v>217</v>
      </c>
      <c r="C87" s="52" t="s">
        <v>218</v>
      </c>
      <c r="D87" s="244">
        <v>237</v>
      </c>
      <c r="E87" s="244">
        <v>1624.85</v>
      </c>
      <c r="F87" s="54">
        <f t="shared" si="0"/>
        <v>685.59071729957805</v>
      </c>
    </row>
    <row r="88" spans="1:6" ht="12.75" customHeight="1" x14ac:dyDescent="0.2">
      <c r="A88" s="55">
        <v>6416</v>
      </c>
      <c r="B88" s="87" t="s">
        <v>219</v>
      </c>
      <c r="C88" s="52" t="s">
        <v>220</v>
      </c>
      <c r="D88" s="244">
        <v>353160</v>
      </c>
      <c r="E88" s="244">
        <v>417417.3</v>
      </c>
      <c r="F88" s="54">
        <f t="shared" si="0"/>
        <v>118.19495412844037</v>
      </c>
    </row>
    <row r="89" spans="1:6" ht="24" x14ac:dyDescent="0.2">
      <c r="A89" s="55">
        <v>6417</v>
      </c>
      <c r="B89" s="87" t="s">
        <v>221</v>
      </c>
      <c r="C89" s="52" t="s">
        <v>222</v>
      </c>
      <c r="D89" s="244">
        <v>61514</v>
      </c>
      <c r="E89" s="244">
        <v>0</v>
      </c>
      <c r="F89" s="54">
        <f t="shared" si="0"/>
        <v>0</v>
      </c>
    </row>
    <row r="90" spans="1:6" ht="12.75" customHeight="1" x14ac:dyDescent="0.2">
      <c r="A90" s="55">
        <v>6419</v>
      </c>
      <c r="B90" s="87" t="s">
        <v>223</v>
      </c>
      <c r="C90" s="52" t="s">
        <v>224</v>
      </c>
      <c r="D90" s="244">
        <v>4000005</v>
      </c>
      <c r="E90" s="244">
        <v>1091124.67</v>
      </c>
      <c r="F90" s="54">
        <f t="shared" si="0"/>
        <v>27.278082652396684</v>
      </c>
    </row>
    <row r="91" spans="1:6" ht="12.75" customHeight="1" x14ac:dyDescent="0.2">
      <c r="A91" s="55">
        <v>642</v>
      </c>
      <c r="B91" s="87" t="s">
        <v>225</v>
      </c>
      <c r="C91" s="52" t="s">
        <v>226</v>
      </c>
      <c r="D91" s="53">
        <f t="shared" ref="D91:E91" si="21">SUM(D92:D97)</f>
        <v>1500058</v>
      </c>
      <c r="E91" s="53">
        <f t="shared" si="21"/>
        <v>1779329.54</v>
      </c>
      <c r="F91" s="54">
        <f t="shared" si="0"/>
        <v>118.61738279453195</v>
      </c>
    </row>
    <row r="92" spans="1:6" ht="12.75" customHeight="1" x14ac:dyDescent="0.2">
      <c r="A92" s="55">
        <v>6421</v>
      </c>
      <c r="B92" s="87" t="s">
        <v>227</v>
      </c>
      <c r="C92" s="52" t="s">
        <v>228</v>
      </c>
      <c r="D92" s="244">
        <v>835142</v>
      </c>
      <c r="E92" s="244">
        <v>848065.84</v>
      </c>
      <c r="F92" s="54">
        <f t="shared" si="0"/>
        <v>101.54750210143904</v>
      </c>
    </row>
    <row r="93" spans="1:6" ht="12.75" customHeight="1" x14ac:dyDescent="0.2">
      <c r="A93" s="55">
        <v>6422</v>
      </c>
      <c r="B93" s="87" t="s">
        <v>229</v>
      </c>
      <c r="C93" s="52" t="s">
        <v>230</v>
      </c>
      <c r="D93" s="244">
        <v>224628</v>
      </c>
      <c r="E93" s="244">
        <v>156980.35999999999</v>
      </c>
      <c r="F93" s="54">
        <f t="shared" si="0"/>
        <v>69.884591413358962</v>
      </c>
    </row>
    <row r="94" spans="1:6" ht="12.75" customHeight="1" x14ac:dyDescent="0.2">
      <c r="A94" s="55">
        <v>6423</v>
      </c>
      <c r="B94" s="87" t="s">
        <v>231</v>
      </c>
      <c r="C94" s="52" t="s">
        <v>232</v>
      </c>
      <c r="D94" s="244">
        <v>432388</v>
      </c>
      <c r="E94" s="244">
        <v>774283.34</v>
      </c>
      <c r="F94" s="54">
        <f t="shared" si="0"/>
        <v>179.07142196360675</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7900</v>
      </c>
      <c r="E97" s="244">
        <v>0</v>
      </c>
      <c r="F97" s="54">
        <f t="shared" si="0"/>
        <v>0</v>
      </c>
    </row>
    <row r="98" spans="1:6" ht="12.75" customHeight="1" x14ac:dyDescent="0.2">
      <c r="A98" s="55">
        <v>643</v>
      </c>
      <c r="B98" s="87" t="s">
        <v>239</v>
      </c>
      <c r="C98" s="52" t="s">
        <v>240</v>
      </c>
      <c r="D98" s="53">
        <f t="shared" ref="D98:E98" si="22">SUM(D99:D105)</f>
        <v>18595</v>
      </c>
      <c r="E98" s="53">
        <f t="shared" si="22"/>
        <v>15973.6</v>
      </c>
      <c r="F98" s="54">
        <f t="shared" si="0"/>
        <v>85.902662005915573</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18595</v>
      </c>
      <c r="E100" s="244">
        <v>13417.43</v>
      </c>
      <c r="F100" s="54">
        <f t="shared" si="0"/>
        <v>72.156117235816083</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2556.17</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73391484</v>
      </c>
      <c r="E106" s="53">
        <f t="shared" si="23"/>
        <v>87969342.060000002</v>
      </c>
      <c r="F106" s="54">
        <f t="shared" si="0"/>
        <v>119.86314660158664</v>
      </c>
    </row>
    <row r="107" spans="1:6" ht="12.75" customHeight="1" x14ac:dyDescent="0.2">
      <c r="A107" s="55">
        <v>651</v>
      </c>
      <c r="B107" s="87" t="s">
        <v>257</v>
      </c>
      <c r="C107" s="52" t="s">
        <v>258</v>
      </c>
      <c r="D107" s="53">
        <f t="shared" ref="D107:E107" si="24">SUM(D108:D111)</f>
        <v>2839836</v>
      </c>
      <c r="E107" s="53">
        <f t="shared" si="24"/>
        <v>2402480.83</v>
      </c>
      <c r="F107" s="54">
        <f t="shared" si="0"/>
        <v>84.599280733112764</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2182028</v>
      </c>
      <c r="E109" s="244">
        <v>2000113.37</v>
      </c>
      <c r="F109" s="54">
        <f t="shared" si="0"/>
        <v>91.663047861897283</v>
      </c>
    </row>
    <row r="110" spans="1:6" ht="12.75" customHeight="1" x14ac:dyDescent="0.2">
      <c r="A110" s="55">
        <v>6513</v>
      </c>
      <c r="B110" s="87" t="s">
        <v>263</v>
      </c>
      <c r="C110" s="52" t="s">
        <v>264</v>
      </c>
      <c r="D110" s="244">
        <v>657808</v>
      </c>
      <c r="E110" s="244">
        <v>402367.46</v>
      </c>
      <c r="F110" s="54">
        <f t="shared" si="0"/>
        <v>61.167918298348454</v>
      </c>
    </row>
    <row r="111" spans="1:6" ht="12.75" customHeight="1" x14ac:dyDescent="0.2">
      <c r="A111" s="55">
        <v>6514</v>
      </c>
      <c r="B111" s="87" t="s">
        <v>265</v>
      </c>
      <c r="C111" s="52" t="s">
        <v>266</v>
      </c>
      <c r="D111" s="244">
        <v>0</v>
      </c>
      <c r="E111" s="244">
        <v>0</v>
      </c>
      <c r="F111" s="54" t="str">
        <f t="shared" si="0"/>
        <v>-</v>
      </c>
    </row>
    <row r="112" spans="1:6" ht="12.75" customHeight="1" x14ac:dyDescent="0.2">
      <c r="A112" s="55">
        <v>652</v>
      </c>
      <c r="B112" s="87" t="s">
        <v>267</v>
      </c>
      <c r="C112" s="52" t="s">
        <v>268</v>
      </c>
      <c r="D112" s="53">
        <f t="shared" ref="D112:E112" si="25">SUM(D113:D119)</f>
        <v>70551648</v>
      </c>
      <c r="E112" s="53">
        <f t="shared" si="25"/>
        <v>85566861.230000004</v>
      </c>
      <c r="F112" s="54">
        <f t="shared" si="0"/>
        <v>121.28258326439094</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0</v>
      </c>
      <c r="E114" s="244">
        <v>0</v>
      </c>
      <c r="F114" s="54" t="str">
        <f t="shared" si="0"/>
        <v>-</v>
      </c>
    </row>
    <row r="115" spans="1:6" ht="12.75" customHeight="1" x14ac:dyDescent="0.2">
      <c r="A115" s="55">
        <v>6524</v>
      </c>
      <c r="B115" s="87" t="s">
        <v>273</v>
      </c>
      <c r="C115" s="52" t="s">
        <v>274</v>
      </c>
      <c r="D115" s="244">
        <v>0</v>
      </c>
      <c r="E115" s="244">
        <v>0</v>
      </c>
      <c r="F115" s="54" t="str">
        <f t="shared" si="0"/>
        <v>-</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70521159</v>
      </c>
      <c r="E117" s="244">
        <v>85566861.230000004</v>
      </c>
      <c r="F117" s="54">
        <f t="shared" si="0"/>
        <v>121.33501837370542</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30489</v>
      </c>
      <c r="E119" s="244">
        <v>0</v>
      </c>
      <c r="F119" s="54">
        <f t="shared" si="0"/>
        <v>0</v>
      </c>
    </row>
    <row r="120" spans="1:6" ht="12.75" customHeight="1" x14ac:dyDescent="0.2">
      <c r="A120" s="55">
        <v>653</v>
      </c>
      <c r="B120" s="87" t="s">
        <v>283</v>
      </c>
      <c r="C120" s="52" t="s">
        <v>284</v>
      </c>
      <c r="D120" s="53">
        <f t="shared" ref="D120:E120" si="26">SUM(D121:D123)</f>
        <v>0</v>
      </c>
      <c r="E120" s="53">
        <f t="shared" si="26"/>
        <v>0</v>
      </c>
      <c r="F120" s="54" t="str">
        <f t="shared" si="0"/>
        <v>-</v>
      </c>
    </row>
    <row r="121" spans="1:6" ht="12.75" customHeight="1" x14ac:dyDescent="0.2">
      <c r="A121" s="55">
        <v>6531</v>
      </c>
      <c r="B121" s="87" t="s">
        <v>285</v>
      </c>
      <c r="C121" s="52" t="s">
        <v>286</v>
      </c>
      <c r="D121" s="244">
        <v>0</v>
      </c>
      <c r="E121" s="244">
        <v>0</v>
      </c>
      <c r="F121" s="54" t="str">
        <f t="shared" si="0"/>
        <v>-</v>
      </c>
    </row>
    <row r="122" spans="1:6" ht="12.75" customHeight="1" x14ac:dyDescent="0.2">
      <c r="A122" s="55">
        <v>6532</v>
      </c>
      <c r="B122" s="87" t="s">
        <v>287</v>
      </c>
      <c r="C122" s="52" t="s">
        <v>288</v>
      </c>
      <c r="D122" s="244">
        <v>0</v>
      </c>
      <c r="E122" s="244">
        <v>0</v>
      </c>
      <c r="F122" s="54" t="str">
        <f t="shared" si="0"/>
        <v>-</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61193619</v>
      </c>
      <c r="E124" s="53">
        <f t="shared" si="27"/>
        <v>65785483.760000005</v>
      </c>
      <c r="F124" s="54">
        <f t="shared" si="0"/>
        <v>107.50382937802716</v>
      </c>
    </row>
    <row r="125" spans="1:6" ht="12.75" customHeight="1" x14ac:dyDescent="0.2">
      <c r="A125" s="55">
        <v>661</v>
      </c>
      <c r="B125" s="88" t="s">
        <v>293</v>
      </c>
      <c r="C125" s="52" t="s">
        <v>294</v>
      </c>
      <c r="D125" s="53">
        <f t="shared" ref="D125:E125" si="28">SUM(D126:D127)</f>
        <v>56415589</v>
      </c>
      <c r="E125" s="53">
        <f t="shared" si="28"/>
        <v>63625085.510000005</v>
      </c>
      <c r="F125" s="54">
        <f t="shared" si="0"/>
        <v>112.77926303313079</v>
      </c>
    </row>
    <row r="126" spans="1:6" ht="12.75" customHeight="1" x14ac:dyDescent="0.2">
      <c r="A126" s="55">
        <v>6614</v>
      </c>
      <c r="B126" s="88" t="s">
        <v>295</v>
      </c>
      <c r="C126" s="52" t="s">
        <v>296</v>
      </c>
      <c r="D126" s="244">
        <v>7255028</v>
      </c>
      <c r="E126" s="244">
        <v>9104710.4900000002</v>
      </c>
      <c r="F126" s="54">
        <f t="shared" si="0"/>
        <v>125.49518058372759</v>
      </c>
    </row>
    <row r="127" spans="1:6" ht="12.75" customHeight="1" x14ac:dyDescent="0.2">
      <c r="A127" s="55">
        <v>6615</v>
      </c>
      <c r="B127" s="88" t="s">
        <v>297</v>
      </c>
      <c r="C127" s="52" t="s">
        <v>298</v>
      </c>
      <c r="D127" s="244">
        <v>49160561</v>
      </c>
      <c r="E127" s="244">
        <v>54520375.020000003</v>
      </c>
      <c r="F127" s="54">
        <f t="shared" si="0"/>
        <v>110.90267057774219</v>
      </c>
    </row>
    <row r="128" spans="1:6" ht="24" x14ac:dyDescent="0.2">
      <c r="A128" s="55">
        <v>663</v>
      </c>
      <c r="B128" s="233" t="s">
        <v>299</v>
      </c>
      <c r="C128" s="52" t="s">
        <v>300</v>
      </c>
      <c r="D128" s="53">
        <f t="shared" ref="D128:E128" si="29">SUM(D129:D132)</f>
        <v>4778030</v>
      </c>
      <c r="E128" s="53">
        <f t="shared" si="29"/>
        <v>2160398.25</v>
      </c>
      <c r="F128" s="54">
        <f t="shared" si="0"/>
        <v>45.215250846059988</v>
      </c>
    </row>
    <row r="129" spans="1:6" ht="12.75" customHeight="1" x14ac:dyDescent="0.2">
      <c r="A129" s="55">
        <v>6631</v>
      </c>
      <c r="B129" s="88" t="s">
        <v>301</v>
      </c>
      <c r="C129" s="52" t="s">
        <v>302</v>
      </c>
      <c r="D129" s="244">
        <v>1460506</v>
      </c>
      <c r="E129" s="244">
        <v>1207841.25</v>
      </c>
      <c r="F129" s="54">
        <f t="shared" si="0"/>
        <v>82.700190892745397</v>
      </c>
    </row>
    <row r="130" spans="1:6" ht="12.75" customHeight="1" x14ac:dyDescent="0.2">
      <c r="A130" s="55">
        <v>6632</v>
      </c>
      <c r="B130" s="234" t="s">
        <v>303</v>
      </c>
      <c r="C130" s="52" t="s">
        <v>304</v>
      </c>
      <c r="D130" s="244">
        <v>3317524</v>
      </c>
      <c r="E130" s="244">
        <v>952557</v>
      </c>
      <c r="F130" s="54">
        <f t="shared" si="0"/>
        <v>28.712889492284006</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500597174</v>
      </c>
      <c r="E133" s="53">
        <f t="shared" si="30"/>
        <v>538232218.00999999</v>
      </c>
      <c r="F133" s="54">
        <f t="shared" ref="F133:F223" si="31">IF(D133&lt;&gt;0,IF(E133/D133&gt;=100,"&gt;&gt;100",E133/D133*100),"-")</f>
        <v>107.51802965831365</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500597174</v>
      </c>
      <c r="E138" s="244">
        <v>538232218.00999999</v>
      </c>
      <c r="F138" s="54">
        <f t="shared" si="31"/>
        <v>107.51802965831365</v>
      </c>
    </row>
    <row r="139" spans="1:6" ht="12.75" customHeight="1" x14ac:dyDescent="0.2">
      <c r="A139" s="55">
        <v>68</v>
      </c>
      <c r="B139" s="87" t="s">
        <v>321</v>
      </c>
      <c r="C139" s="52" t="s">
        <v>322</v>
      </c>
      <c r="D139" s="53">
        <f t="shared" ref="D139:E139" si="33">D140+D150</f>
        <v>1845048</v>
      </c>
      <c r="E139" s="53">
        <f t="shared" si="33"/>
        <v>1459559.96</v>
      </c>
      <c r="F139" s="54">
        <f t="shared" si="31"/>
        <v>79.106882856164177</v>
      </c>
    </row>
    <row r="140" spans="1:6" ht="12.75" customHeight="1" x14ac:dyDescent="0.2">
      <c r="A140" s="55">
        <v>681</v>
      </c>
      <c r="B140" s="87" t="s">
        <v>323</v>
      </c>
      <c r="C140" s="52" t="s">
        <v>324</v>
      </c>
      <c r="D140" s="53">
        <f t="shared" ref="D140:E140" si="34">SUM(D141:D149)</f>
        <v>0</v>
      </c>
      <c r="E140" s="53">
        <f t="shared" si="34"/>
        <v>3089.58</v>
      </c>
      <c r="F140" s="54" t="str">
        <f t="shared" si="31"/>
        <v>-</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3089.58</v>
      </c>
      <c r="F148" s="54" t="str">
        <f t="shared" si="31"/>
        <v>-</v>
      </c>
    </row>
    <row r="149" spans="1:6" ht="12.75" customHeight="1" x14ac:dyDescent="0.2">
      <c r="A149" s="55">
        <v>6819</v>
      </c>
      <c r="B149" s="87" t="s">
        <v>341</v>
      </c>
      <c r="C149" s="52" t="s">
        <v>342</v>
      </c>
      <c r="D149" s="244">
        <v>0</v>
      </c>
      <c r="E149" s="244">
        <v>0</v>
      </c>
      <c r="F149" s="54" t="str">
        <f t="shared" si="31"/>
        <v>-</v>
      </c>
    </row>
    <row r="150" spans="1:6" ht="12.75" customHeight="1" x14ac:dyDescent="0.2">
      <c r="A150" s="55">
        <v>683</v>
      </c>
      <c r="B150" s="87" t="s">
        <v>343</v>
      </c>
      <c r="C150" s="52" t="s">
        <v>344</v>
      </c>
      <c r="D150" s="244">
        <v>1845048</v>
      </c>
      <c r="E150" s="244">
        <v>1456470.38</v>
      </c>
      <c r="F150" s="54">
        <f t="shared" si="31"/>
        <v>78.939430302084276</v>
      </c>
    </row>
    <row r="151" spans="1:6" ht="12.75" customHeight="1" x14ac:dyDescent="0.2">
      <c r="A151" s="55">
        <v>3</v>
      </c>
      <c r="B151" s="87" t="s">
        <v>345</v>
      </c>
      <c r="C151" s="52" t="s">
        <v>53</v>
      </c>
      <c r="D151" s="53">
        <f t="shared" ref="D151:E151" si="35">D152+D163+D196+D215+D224+D252+D263</f>
        <v>1389675502</v>
      </c>
      <c r="E151" s="53">
        <f t="shared" si="35"/>
        <v>1508706019.9599998</v>
      </c>
      <c r="F151" s="54">
        <f t="shared" si="31"/>
        <v>108.56534621130565</v>
      </c>
    </row>
    <row r="152" spans="1:6" ht="12.75" customHeight="1" x14ac:dyDescent="0.2">
      <c r="A152" s="55">
        <v>31</v>
      </c>
      <c r="B152" s="87" t="s">
        <v>346</v>
      </c>
      <c r="C152" s="52" t="s">
        <v>347</v>
      </c>
      <c r="D152" s="53">
        <f t="shared" ref="D152:E152" si="36">D153+D158+D159</f>
        <v>897314690</v>
      </c>
      <c r="E152" s="53">
        <f t="shared" si="36"/>
        <v>937136327.25999999</v>
      </c>
      <c r="F152" s="54">
        <f t="shared" si="31"/>
        <v>104.43786752894906</v>
      </c>
    </row>
    <row r="153" spans="1:6" ht="12.75" customHeight="1" x14ac:dyDescent="0.2">
      <c r="A153" s="55">
        <v>311</v>
      </c>
      <c r="B153" s="87" t="s">
        <v>348</v>
      </c>
      <c r="C153" s="52" t="s">
        <v>349</v>
      </c>
      <c r="D153" s="53">
        <f t="shared" ref="D153:E153" si="37">SUM(D154:D157)</f>
        <v>749613566</v>
      </c>
      <c r="E153" s="53">
        <f t="shared" si="37"/>
        <v>781759841.63999999</v>
      </c>
      <c r="F153" s="54">
        <f t="shared" si="31"/>
        <v>104.28837965293707</v>
      </c>
    </row>
    <row r="154" spans="1:6" ht="12.75" customHeight="1" x14ac:dyDescent="0.2">
      <c r="A154" s="55">
        <v>3111</v>
      </c>
      <c r="B154" s="87" t="s">
        <v>350</v>
      </c>
      <c r="C154" s="52" t="s">
        <v>351</v>
      </c>
      <c r="D154" s="244">
        <v>679563072</v>
      </c>
      <c r="E154" s="244">
        <v>708796389.60000002</v>
      </c>
      <c r="F154" s="54">
        <f t="shared" si="31"/>
        <v>104.30178136577734</v>
      </c>
    </row>
    <row r="155" spans="1:6" ht="12.75" customHeight="1" x14ac:dyDescent="0.2">
      <c r="A155" s="55">
        <v>3112</v>
      </c>
      <c r="B155" s="87" t="s">
        <v>352</v>
      </c>
      <c r="C155" s="52" t="s">
        <v>353</v>
      </c>
      <c r="D155" s="244">
        <v>68082</v>
      </c>
      <c r="E155" s="244">
        <v>24048.41</v>
      </c>
      <c r="F155" s="54">
        <f t="shared" si="31"/>
        <v>35.322713786316498</v>
      </c>
    </row>
    <row r="156" spans="1:6" ht="12.75" customHeight="1" x14ac:dyDescent="0.2">
      <c r="A156" s="55">
        <v>3113</v>
      </c>
      <c r="B156" s="87" t="s">
        <v>354</v>
      </c>
      <c r="C156" s="52" t="s">
        <v>355</v>
      </c>
      <c r="D156" s="244">
        <v>27600383</v>
      </c>
      <c r="E156" s="244">
        <v>34797598.060000002</v>
      </c>
      <c r="F156" s="54">
        <f t="shared" si="31"/>
        <v>126.07650430068308</v>
      </c>
    </row>
    <row r="157" spans="1:6" ht="12.75" customHeight="1" x14ac:dyDescent="0.2">
      <c r="A157" s="55">
        <v>3114</v>
      </c>
      <c r="B157" s="87" t="s">
        <v>356</v>
      </c>
      <c r="C157" s="52" t="s">
        <v>357</v>
      </c>
      <c r="D157" s="244">
        <v>42382029</v>
      </c>
      <c r="E157" s="244">
        <v>38141805.57</v>
      </c>
      <c r="F157" s="54">
        <f t="shared" si="31"/>
        <v>89.995232578411958</v>
      </c>
    </row>
    <row r="158" spans="1:6" ht="12.75" customHeight="1" x14ac:dyDescent="0.2">
      <c r="A158" s="55">
        <v>312</v>
      </c>
      <c r="B158" s="87" t="s">
        <v>358</v>
      </c>
      <c r="C158" s="52" t="s">
        <v>359</v>
      </c>
      <c r="D158" s="244">
        <v>35480370</v>
      </c>
      <c r="E158" s="244">
        <v>38747390.640000001</v>
      </c>
      <c r="F158" s="54">
        <f t="shared" si="31"/>
        <v>109.20796665874678</v>
      </c>
    </row>
    <row r="159" spans="1:6" ht="12.75" customHeight="1" x14ac:dyDescent="0.2">
      <c r="A159" s="55">
        <v>313</v>
      </c>
      <c r="B159" s="87" t="s">
        <v>360</v>
      </c>
      <c r="C159" s="52" t="s">
        <v>361</v>
      </c>
      <c r="D159" s="53">
        <f t="shared" ref="D159:E159" si="38">SUM(D160:D162)</f>
        <v>112220754</v>
      </c>
      <c r="E159" s="53">
        <f t="shared" si="38"/>
        <v>116629094.97999999</v>
      </c>
      <c r="F159" s="54">
        <f t="shared" si="31"/>
        <v>103.92827602994006</v>
      </c>
    </row>
    <row r="160" spans="1:6" ht="12.75" customHeight="1" x14ac:dyDescent="0.2">
      <c r="A160" s="55">
        <v>3131</v>
      </c>
      <c r="B160" s="87" t="s">
        <v>139</v>
      </c>
      <c r="C160" s="52" t="s">
        <v>362</v>
      </c>
      <c r="D160" s="244">
        <v>135117</v>
      </c>
      <c r="E160" s="244">
        <v>25926.27</v>
      </c>
      <c r="F160" s="54">
        <f t="shared" si="31"/>
        <v>19.188014831590401</v>
      </c>
    </row>
    <row r="161" spans="1:6" ht="12.75" customHeight="1" x14ac:dyDescent="0.2">
      <c r="A161" s="55">
        <v>3132</v>
      </c>
      <c r="B161" s="87" t="s">
        <v>363</v>
      </c>
      <c r="C161" s="52" t="s">
        <v>364</v>
      </c>
      <c r="D161" s="244">
        <v>111875525</v>
      </c>
      <c r="E161" s="244">
        <v>116420702.05</v>
      </c>
      <c r="F161" s="54">
        <f t="shared" si="31"/>
        <v>104.06270902415878</v>
      </c>
    </row>
    <row r="162" spans="1:6" ht="12.75" customHeight="1" x14ac:dyDescent="0.2">
      <c r="A162" s="55">
        <v>3133</v>
      </c>
      <c r="B162" s="87" t="s">
        <v>365</v>
      </c>
      <c r="C162" s="52" t="s">
        <v>366</v>
      </c>
      <c r="D162" s="244">
        <v>210112</v>
      </c>
      <c r="E162" s="244">
        <v>182466.66</v>
      </c>
      <c r="F162" s="54">
        <f t="shared" si="31"/>
        <v>86.842569677124587</v>
      </c>
    </row>
    <row r="163" spans="1:6" ht="12.75" customHeight="1" x14ac:dyDescent="0.2">
      <c r="A163" s="55">
        <v>32</v>
      </c>
      <c r="B163" s="87" t="s">
        <v>367</v>
      </c>
      <c r="C163" s="52" t="s">
        <v>368</v>
      </c>
      <c r="D163" s="53">
        <f t="shared" ref="D163:E163" si="39">D164+D169+D177+D187+D188</f>
        <v>432135294</v>
      </c>
      <c r="E163" s="53">
        <f t="shared" si="39"/>
        <v>482829570.23000002</v>
      </c>
      <c r="F163" s="54">
        <f t="shared" si="31"/>
        <v>111.73111220811323</v>
      </c>
    </row>
    <row r="164" spans="1:6" ht="12.75" customHeight="1" x14ac:dyDescent="0.2">
      <c r="A164" s="55">
        <v>321</v>
      </c>
      <c r="B164" s="87" t="s">
        <v>369</v>
      </c>
      <c r="C164" s="52" t="s">
        <v>370</v>
      </c>
      <c r="D164" s="53">
        <f t="shared" ref="D164:E164" si="40">SUM(D165:D168)</f>
        <v>35915097</v>
      </c>
      <c r="E164" s="53">
        <f t="shared" si="40"/>
        <v>49482185.230000004</v>
      </c>
      <c r="F164" s="54">
        <f t="shared" si="31"/>
        <v>137.77544643691203</v>
      </c>
    </row>
    <row r="165" spans="1:6" ht="12.75" customHeight="1" x14ac:dyDescent="0.2">
      <c r="A165" s="55">
        <v>3211</v>
      </c>
      <c r="B165" s="87" t="s">
        <v>371</v>
      </c>
      <c r="C165" s="52" t="s">
        <v>372</v>
      </c>
      <c r="D165" s="244">
        <v>1922106</v>
      </c>
      <c r="E165" s="244">
        <v>5788122.25</v>
      </c>
      <c r="F165" s="54">
        <f t="shared" si="31"/>
        <v>301.13439373270779</v>
      </c>
    </row>
    <row r="166" spans="1:6" ht="12.75" customHeight="1" x14ac:dyDescent="0.2">
      <c r="A166" s="55">
        <v>3212</v>
      </c>
      <c r="B166" s="87" t="s">
        <v>373</v>
      </c>
      <c r="C166" s="52" t="s">
        <v>374</v>
      </c>
      <c r="D166" s="244">
        <v>31417934</v>
      </c>
      <c r="E166" s="244">
        <v>38383220.350000001</v>
      </c>
      <c r="F166" s="54">
        <f t="shared" si="31"/>
        <v>122.16977841381933</v>
      </c>
    </row>
    <row r="167" spans="1:6" ht="12.75" customHeight="1" x14ac:dyDescent="0.2">
      <c r="A167" s="55">
        <v>3213</v>
      </c>
      <c r="B167" s="87" t="s">
        <v>375</v>
      </c>
      <c r="C167" s="52" t="s">
        <v>376</v>
      </c>
      <c r="D167" s="244">
        <v>2206707</v>
      </c>
      <c r="E167" s="244">
        <v>4761867.04</v>
      </c>
      <c r="F167" s="54">
        <f t="shared" si="31"/>
        <v>215.79063464247858</v>
      </c>
    </row>
    <row r="168" spans="1:6" ht="12.75" customHeight="1" x14ac:dyDescent="0.2">
      <c r="A168" s="55">
        <v>3214</v>
      </c>
      <c r="B168" s="87" t="s">
        <v>377</v>
      </c>
      <c r="C168" s="52" t="s">
        <v>378</v>
      </c>
      <c r="D168" s="244">
        <v>368350</v>
      </c>
      <c r="E168" s="244">
        <v>548975.59</v>
      </c>
      <c r="F168" s="54">
        <f t="shared" si="31"/>
        <v>149.03640287769784</v>
      </c>
    </row>
    <row r="169" spans="1:6" ht="12.75" customHeight="1" x14ac:dyDescent="0.2">
      <c r="A169" s="55">
        <v>322</v>
      </c>
      <c r="B169" s="87" t="s">
        <v>379</v>
      </c>
      <c r="C169" s="52" t="s">
        <v>380</v>
      </c>
      <c r="D169" s="53">
        <f t="shared" ref="D169:E169" si="41">SUM(D170:D176)</f>
        <v>241004965</v>
      </c>
      <c r="E169" s="53">
        <f t="shared" si="41"/>
        <v>264333889.61000001</v>
      </c>
      <c r="F169" s="54">
        <f t="shared" si="31"/>
        <v>109.67985228437101</v>
      </c>
    </row>
    <row r="170" spans="1:6" ht="12.75" customHeight="1" x14ac:dyDescent="0.2">
      <c r="A170" s="55">
        <v>3221</v>
      </c>
      <c r="B170" s="87" t="s">
        <v>381</v>
      </c>
      <c r="C170" s="52" t="s">
        <v>382</v>
      </c>
      <c r="D170" s="244">
        <v>13964228</v>
      </c>
      <c r="E170" s="244">
        <v>14443895.01</v>
      </c>
      <c r="F170" s="54">
        <f t="shared" si="31"/>
        <v>103.43496976703616</v>
      </c>
    </row>
    <row r="171" spans="1:6" ht="12.75" customHeight="1" x14ac:dyDescent="0.2">
      <c r="A171" s="55">
        <v>3222</v>
      </c>
      <c r="B171" s="87" t="s">
        <v>383</v>
      </c>
      <c r="C171" s="52" t="s">
        <v>384</v>
      </c>
      <c r="D171" s="244">
        <v>188674987</v>
      </c>
      <c r="E171" s="244">
        <v>192964113.55000001</v>
      </c>
      <c r="F171" s="54">
        <f t="shared" si="31"/>
        <v>102.27328837711806</v>
      </c>
    </row>
    <row r="172" spans="1:6" ht="12.75" customHeight="1" x14ac:dyDescent="0.2">
      <c r="A172" s="55">
        <v>3223</v>
      </c>
      <c r="B172" s="87" t="s">
        <v>385</v>
      </c>
      <c r="C172" s="52" t="s">
        <v>386</v>
      </c>
      <c r="D172" s="244">
        <v>28338688</v>
      </c>
      <c r="E172" s="244">
        <v>46708316.060000002</v>
      </c>
      <c r="F172" s="54">
        <f t="shared" si="31"/>
        <v>164.82173084371442</v>
      </c>
    </row>
    <row r="173" spans="1:6" ht="12.75" customHeight="1" x14ac:dyDescent="0.2">
      <c r="A173" s="55">
        <v>3224</v>
      </c>
      <c r="B173" s="87" t="s">
        <v>387</v>
      </c>
      <c r="C173" s="52" t="s">
        <v>388</v>
      </c>
      <c r="D173" s="244">
        <v>7167288</v>
      </c>
      <c r="E173" s="244">
        <v>6237042.71</v>
      </c>
      <c r="F173" s="54">
        <f t="shared" si="31"/>
        <v>87.020958415512254</v>
      </c>
    </row>
    <row r="174" spans="1:6" ht="12.75" customHeight="1" x14ac:dyDescent="0.2">
      <c r="A174" s="55">
        <v>3225</v>
      </c>
      <c r="B174" s="87" t="s">
        <v>389</v>
      </c>
      <c r="C174" s="52" t="s">
        <v>390</v>
      </c>
      <c r="D174" s="244">
        <v>2348289</v>
      </c>
      <c r="E174" s="244">
        <v>2996686.87</v>
      </c>
      <c r="F174" s="54">
        <f t="shared" si="31"/>
        <v>127.61150224695513</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511485</v>
      </c>
      <c r="E176" s="244">
        <v>983835.41</v>
      </c>
      <c r="F176" s="54">
        <f t="shared" si="31"/>
        <v>192.34882938893614</v>
      </c>
    </row>
    <row r="177" spans="1:6" ht="12.75" customHeight="1" x14ac:dyDescent="0.2">
      <c r="A177" s="55">
        <v>323</v>
      </c>
      <c r="B177" s="87" t="s">
        <v>395</v>
      </c>
      <c r="C177" s="52" t="s">
        <v>396</v>
      </c>
      <c r="D177" s="53">
        <f t="shared" ref="D177:E177" si="42">SUM(D178:D186)</f>
        <v>130202859</v>
      </c>
      <c r="E177" s="53">
        <f t="shared" si="42"/>
        <v>143328091.14999998</v>
      </c>
      <c r="F177" s="54">
        <f t="shared" si="31"/>
        <v>110.08060210874477</v>
      </c>
    </row>
    <row r="178" spans="1:6" ht="12.75" customHeight="1" x14ac:dyDescent="0.2">
      <c r="A178" s="55">
        <v>3231</v>
      </c>
      <c r="B178" s="87" t="s">
        <v>397</v>
      </c>
      <c r="C178" s="52" t="s">
        <v>398</v>
      </c>
      <c r="D178" s="244">
        <v>11800604</v>
      </c>
      <c r="E178" s="244">
        <v>12699663.23</v>
      </c>
      <c r="F178" s="54">
        <f t="shared" si="31"/>
        <v>107.61875603994508</v>
      </c>
    </row>
    <row r="179" spans="1:6" ht="12.75" customHeight="1" x14ac:dyDescent="0.2">
      <c r="A179" s="55">
        <v>3232</v>
      </c>
      <c r="B179" s="87" t="s">
        <v>399</v>
      </c>
      <c r="C179" s="52" t="s">
        <v>400</v>
      </c>
      <c r="D179" s="244">
        <v>18465217</v>
      </c>
      <c r="E179" s="244">
        <v>19041457.809999999</v>
      </c>
      <c r="F179" s="54">
        <f t="shared" si="31"/>
        <v>103.12068257849339</v>
      </c>
    </row>
    <row r="180" spans="1:6" ht="12.75" customHeight="1" x14ac:dyDescent="0.2">
      <c r="A180" s="55">
        <v>3233</v>
      </c>
      <c r="B180" s="87" t="s">
        <v>401</v>
      </c>
      <c r="C180" s="52" t="s">
        <v>402</v>
      </c>
      <c r="D180" s="244">
        <v>2541594</v>
      </c>
      <c r="E180" s="244">
        <v>4493397.84</v>
      </c>
      <c r="F180" s="54">
        <f t="shared" si="31"/>
        <v>176.79447779621765</v>
      </c>
    </row>
    <row r="181" spans="1:6" ht="12.75" customHeight="1" x14ac:dyDescent="0.2">
      <c r="A181" s="55">
        <v>3234</v>
      </c>
      <c r="B181" s="87" t="s">
        <v>403</v>
      </c>
      <c r="C181" s="52" t="s">
        <v>404</v>
      </c>
      <c r="D181" s="244">
        <v>13528564</v>
      </c>
      <c r="E181" s="244">
        <v>12711293.1</v>
      </c>
      <c r="F181" s="54">
        <f t="shared" si="31"/>
        <v>93.958923504371924</v>
      </c>
    </row>
    <row r="182" spans="1:6" ht="12.75" customHeight="1" x14ac:dyDescent="0.2">
      <c r="A182" s="55">
        <v>3235</v>
      </c>
      <c r="B182" s="87" t="s">
        <v>405</v>
      </c>
      <c r="C182" s="52" t="s">
        <v>406</v>
      </c>
      <c r="D182" s="244">
        <v>31470776</v>
      </c>
      <c r="E182" s="244">
        <v>34904597.18</v>
      </c>
      <c r="F182" s="54">
        <f t="shared" si="31"/>
        <v>110.9111423881</v>
      </c>
    </row>
    <row r="183" spans="1:6" ht="12.75" customHeight="1" x14ac:dyDescent="0.2">
      <c r="A183" s="55">
        <v>3236</v>
      </c>
      <c r="B183" s="87" t="s">
        <v>407</v>
      </c>
      <c r="C183" s="52" t="s">
        <v>408</v>
      </c>
      <c r="D183" s="244">
        <v>18063465</v>
      </c>
      <c r="E183" s="244">
        <v>14819917.35</v>
      </c>
      <c r="F183" s="54">
        <f t="shared" si="31"/>
        <v>82.043602099597166</v>
      </c>
    </row>
    <row r="184" spans="1:6" ht="12.75" customHeight="1" x14ac:dyDescent="0.2">
      <c r="A184" s="55">
        <v>3237</v>
      </c>
      <c r="B184" s="87" t="s">
        <v>409</v>
      </c>
      <c r="C184" s="52" t="s">
        <v>410</v>
      </c>
      <c r="D184" s="244">
        <v>19164735</v>
      </c>
      <c r="E184" s="244">
        <v>22309553.07</v>
      </c>
      <c r="F184" s="54">
        <f t="shared" si="31"/>
        <v>116.40940023433666</v>
      </c>
    </row>
    <row r="185" spans="1:6" ht="12.75" customHeight="1" x14ac:dyDescent="0.2">
      <c r="A185" s="55">
        <v>3238</v>
      </c>
      <c r="B185" s="87" t="s">
        <v>411</v>
      </c>
      <c r="C185" s="52" t="s">
        <v>412</v>
      </c>
      <c r="D185" s="244">
        <v>5575147</v>
      </c>
      <c r="E185" s="244">
        <v>7134176.5700000003</v>
      </c>
      <c r="F185" s="54">
        <f t="shared" si="31"/>
        <v>127.96391861954493</v>
      </c>
    </row>
    <row r="186" spans="1:6" ht="12.75" customHeight="1" x14ac:dyDescent="0.2">
      <c r="A186" s="55">
        <v>3239</v>
      </c>
      <c r="B186" s="87" t="s">
        <v>413</v>
      </c>
      <c r="C186" s="52" t="s">
        <v>414</v>
      </c>
      <c r="D186" s="244">
        <v>9592757</v>
      </c>
      <c r="E186" s="244">
        <v>15214035</v>
      </c>
      <c r="F186" s="54">
        <f t="shared" si="31"/>
        <v>158.59919103548646</v>
      </c>
    </row>
    <row r="187" spans="1:6" ht="12.75" customHeight="1" x14ac:dyDescent="0.2">
      <c r="A187" s="55">
        <v>324</v>
      </c>
      <c r="B187" s="87" t="s">
        <v>415</v>
      </c>
      <c r="C187" s="52" t="s">
        <v>416</v>
      </c>
      <c r="D187" s="244">
        <v>1072155</v>
      </c>
      <c r="E187" s="244">
        <v>2025691.33</v>
      </c>
      <c r="F187" s="54">
        <f t="shared" si="31"/>
        <v>188.93642523702263</v>
      </c>
    </row>
    <row r="188" spans="1:6" ht="12.75" customHeight="1" x14ac:dyDescent="0.2">
      <c r="A188" s="55">
        <v>329</v>
      </c>
      <c r="B188" s="87" t="s">
        <v>417</v>
      </c>
      <c r="C188" s="52" t="s">
        <v>418</v>
      </c>
      <c r="D188" s="53">
        <f t="shared" ref="D188:E188" si="43">SUM(D189:D195)</f>
        <v>23940218</v>
      </c>
      <c r="E188" s="53">
        <f t="shared" si="43"/>
        <v>23659712.91</v>
      </c>
      <c r="F188" s="54">
        <f t="shared" si="31"/>
        <v>98.828310210040698</v>
      </c>
    </row>
    <row r="189" spans="1:6" ht="12.75" customHeight="1" x14ac:dyDescent="0.2">
      <c r="A189" s="55">
        <v>3291</v>
      </c>
      <c r="B189" s="234" t="s">
        <v>419</v>
      </c>
      <c r="C189" s="52" t="s">
        <v>420</v>
      </c>
      <c r="D189" s="244">
        <v>6425645</v>
      </c>
      <c r="E189" s="244">
        <v>1243921.8899999999</v>
      </c>
      <c r="F189" s="54">
        <f t="shared" si="31"/>
        <v>19.358708581006262</v>
      </c>
    </row>
    <row r="190" spans="1:6" ht="12.75" customHeight="1" x14ac:dyDescent="0.2">
      <c r="A190" s="55">
        <v>3292</v>
      </c>
      <c r="B190" s="87" t="s">
        <v>421</v>
      </c>
      <c r="C190" s="52" t="s">
        <v>422</v>
      </c>
      <c r="D190" s="244">
        <v>2406084</v>
      </c>
      <c r="E190" s="244">
        <v>2729482.96</v>
      </c>
      <c r="F190" s="54">
        <f t="shared" si="31"/>
        <v>113.44088402566162</v>
      </c>
    </row>
    <row r="191" spans="1:6" ht="12.75" customHeight="1" x14ac:dyDescent="0.2">
      <c r="A191" s="55">
        <v>3293</v>
      </c>
      <c r="B191" s="87" t="s">
        <v>423</v>
      </c>
      <c r="C191" s="52" t="s">
        <v>424</v>
      </c>
      <c r="D191" s="244">
        <v>1010598</v>
      </c>
      <c r="E191" s="244">
        <v>1258299.8700000001</v>
      </c>
      <c r="F191" s="54">
        <f t="shared" si="31"/>
        <v>124.51042551044036</v>
      </c>
    </row>
    <row r="192" spans="1:6" ht="12.75" customHeight="1" x14ac:dyDescent="0.2">
      <c r="A192" s="55">
        <v>3294</v>
      </c>
      <c r="B192" s="87" t="s">
        <v>425</v>
      </c>
      <c r="C192" s="52" t="s">
        <v>426</v>
      </c>
      <c r="D192" s="244">
        <v>433950</v>
      </c>
      <c r="E192" s="244">
        <v>518088.27</v>
      </c>
      <c r="F192" s="54">
        <f t="shared" si="31"/>
        <v>119.38893190459731</v>
      </c>
    </row>
    <row r="193" spans="1:6" ht="12.75" customHeight="1" x14ac:dyDescent="0.2">
      <c r="A193" s="55">
        <v>3295</v>
      </c>
      <c r="B193" s="87" t="s">
        <v>427</v>
      </c>
      <c r="C193" s="52" t="s">
        <v>428</v>
      </c>
      <c r="D193" s="244">
        <v>2762979</v>
      </c>
      <c r="E193" s="244">
        <v>2165073.41</v>
      </c>
      <c r="F193" s="54">
        <f t="shared" si="31"/>
        <v>78.360110952707203</v>
      </c>
    </row>
    <row r="194" spans="1:6" ht="12.75" customHeight="1" x14ac:dyDescent="0.2">
      <c r="A194" s="55" t="s">
        <v>429</v>
      </c>
      <c r="B194" s="87" t="s">
        <v>430</v>
      </c>
      <c r="C194" s="52" t="s">
        <v>429</v>
      </c>
      <c r="D194" s="244">
        <v>2521851</v>
      </c>
      <c r="E194" s="244">
        <v>3084491.07</v>
      </c>
      <c r="F194" s="54">
        <f t="shared" si="31"/>
        <v>122.31059923841654</v>
      </c>
    </row>
    <row r="195" spans="1:6" ht="12.75" customHeight="1" x14ac:dyDescent="0.2">
      <c r="A195" s="55">
        <v>3299</v>
      </c>
      <c r="B195" s="87" t="s">
        <v>431</v>
      </c>
      <c r="C195" s="52" t="s">
        <v>432</v>
      </c>
      <c r="D195" s="244">
        <v>8379111</v>
      </c>
      <c r="E195" s="244">
        <v>12660355.439999999</v>
      </c>
      <c r="F195" s="54">
        <f t="shared" si="31"/>
        <v>151.09425618063776</v>
      </c>
    </row>
    <row r="196" spans="1:6" ht="12.75" customHeight="1" x14ac:dyDescent="0.2">
      <c r="A196" s="55">
        <v>34</v>
      </c>
      <c r="B196" s="234" t="s">
        <v>433</v>
      </c>
      <c r="C196" s="52" t="s">
        <v>434</v>
      </c>
      <c r="D196" s="53">
        <f t="shared" ref="D196:E196" si="44">D197+D202+D210</f>
        <v>11186079</v>
      </c>
      <c r="E196" s="53">
        <f t="shared" si="44"/>
        <v>9933525.540000001</v>
      </c>
      <c r="F196" s="54">
        <f t="shared" si="31"/>
        <v>88.802569157611003</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1379434</v>
      </c>
      <c r="E202" s="53">
        <f t="shared" si="46"/>
        <v>1489469.1500000001</v>
      </c>
      <c r="F202" s="54">
        <f t="shared" si="31"/>
        <v>107.97683325189897</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241348</v>
      </c>
      <c r="E204" s="244">
        <v>244579.84</v>
      </c>
      <c r="F204" s="54">
        <f t="shared" si="31"/>
        <v>101.33907884051246</v>
      </c>
    </row>
    <row r="205" spans="1:6" ht="24" x14ac:dyDescent="0.2">
      <c r="A205" s="55">
        <v>3423</v>
      </c>
      <c r="B205" s="234" t="s">
        <v>451</v>
      </c>
      <c r="C205" s="52" t="s">
        <v>452</v>
      </c>
      <c r="D205" s="244">
        <v>1078571</v>
      </c>
      <c r="E205" s="244">
        <v>1244889.31</v>
      </c>
      <c r="F205" s="54">
        <f t="shared" si="31"/>
        <v>115.42024678950204</v>
      </c>
    </row>
    <row r="206" spans="1:6" ht="12.75" customHeight="1" x14ac:dyDescent="0.2">
      <c r="A206" s="55">
        <v>3425</v>
      </c>
      <c r="B206" s="87" t="s">
        <v>453</v>
      </c>
      <c r="C206" s="52" t="s">
        <v>454</v>
      </c>
      <c r="D206" s="244">
        <v>59503</v>
      </c>
      <c r="E206" s="244">
        <v>0</v>
      </c>
      <c r="F206" s="54">
        <f t="shared" si="31"/>
        <v>0</v>
      </c>
    </row>
    <row r="207" spans="1:6" ht="12.75" customHeight="1" x14ac:dyDescent="0.2">
      <c r="A207" s="55">
        <v>3426</v>
      </c>
      <c r="B207" s="87" t="s">
        <v>455</v>
      </c>
      <c r="C207" s="52" t="s">
        <v>456</v>
      </c>
      <c r="D207" s="244">
        <v>12</v>
      </c>
      <c r="E207" s="244">
        <v>0</v>
      </c>
      <c r="F207" s="54">
        <f t="shared" si="31"/>
        <v>0</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9806645</v>
      </c>
      <c r="E210" s="53">
        <f t="shared" si="47"/>
        <v>8444056.3900000006</v>
      </c>
      <c r="F210" s="54">
        <f t="shared" si="31"/>
        <v>86.105455943393494</v>
      </c>
    </row>
    <row r="211" spans="1:6" ht="12.75" customHeight="1" x14ac:dyDescent="0.2">
      <c r="A211" s="55">
        <v>3431</v>
      </c>
      <c r="B211" s="234" t="s">
        <v>463</v>
      </c>
      <c r="C211" s="52" t="s">
        <v>464</v>
      </c>
      <c r="D211" s="244">
        <v>983834</v>
      </c>
      <c r="E211" s="244">
        <v>1192878.46</v>
      </c>
      <c r="F211" s="54">
        <f t="shared" si="31"/>
        <v>121.24794020129413</v>
      </c>
    </row>
    <row r="212" spans="1:6" ht="12.75" customHeight="1" x14ac:dyDescent="0.2">
      <c r="A212" s="55">
        <v>3432</v>
      </c>
      <c r="B212" s="87" t="s">
        <v>465</v>
      </c>
      <c r="C212" s="52" t="s">
        <v>466</v>
      </c>
      <c r="D212" s="244">
        <v>19301</v>
      </c>
      <c r="E212" s="244">
        <v>35078.83</v>
      </c>
      <c r="F212" s="54">
        <f t="shared" si="31"/>
        <v>181.74617895445832</v>
      </c>
    </row>
    <row r="213" spans="1:6" ht="12.75" customHeight="1" x14ac:dyDescent="0.2">
      <c r="A213" s="55">
        <v>3433</v>
      </c>
      <c r="B213" s="87" t="s">
        <v>467</v>
      </c>
      <c r="C213" s="52" t="s">
        <v>468</v>
      </c>
      <c r="D213" s="244">
        <v>8795070</v>
      </c>
      <c r="E213" s="244">
        <v>7210612.2000000002</v>
      </c>
      <c r="F213" s="54">
        <f t="shared" si="31"/>
        <v>81.984705067725443</v>
      </c>
    </row>
    <row r="214" spans="1:6" ht="12.75" customHeight="1" x14ac:dyDescent="0.2">
      <c r="A214" s="55">
        <v>3434</v>
      </c>
      <c r="B214" s="87" t="s">
        <v>469</v>
      </c>
      <c r="C214" s="52" t="s">
        <v>470</v>
      </c>
      <c r="D214" s="244">
        <v>8440</v>
      </c>
      <c r="E214" s="244">
        <v>5486.9</v>
      </c>
      <c r="F214" s="54">
        <f t="shared" si="31"/>
        <v>65.010663507109001</v>
      </c>
    </row>
    <row r="215" spans="1:6" ht="12.75" customHeight="1" x14ac:dyDescent="0.2">
      <c r="A215" s="55">
        <v>35</v>
      </c>
      <c r="B215" s="87" t="s">
        <v>471</v>
      </c>
      <c r="C215" s="52" t="s">
        <v>472</v>
      </c>
      <c r="D215" s="53">
        <f t="shared" ref="D215:E215" si="48">D216+D219+D223</f>
        <v>5705832</v>
      </c>
      <c r="E215" s="53">
        <f t="shared" si="48"/>
        <v>9053717.2600000016</v>
      </c>
      <c r="F215" s="54">
        <f t="shared" si="31"/>
        <v>158.67479554252563</v>
      </c>
    </row>
    <row r="216" spans="1:6" ht="12.75" customHeight="1" x14ac:dyDescent="0.2">
      <c r="A216" s="55">
        <v>351</v>
      </c>
      <c r="B216" s="87" t="s">
        <v>473</v>
      </c>
      <c r="C216" s="52" t="s">
        <v>474</v>
      </c>
      <c r="D216" s="53">
        <f t="shared" ref="D216:E216" si="49">SUM(D217:D218)</f>
        <v>53747</v>
      </c>
      <c r="E216" s="53">
        <f t="shared" si="49"/>
        <v>327722.44</v>
      </c>
      <c r="F216" s="54">
        <f t="shared" si="31"/>
        <v>609.75020001116343</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53747</v>
      </c>
      <c r="E218" s="244">
        <v>327722.44</v>
      </c>
      <c r="F218" s="54">
        <f t="shared" si="31"/>
        <v>609.75020001116343</v>
      </c>
    </row>
    <row r="219" spans="1:6" ht="24" x14ac:dyDescent="0.2">
      <c r="A219" s="55">
        <v>352</v>
      </c>
      <c r="B219" s="87" t="s">
        <v>479</v>
      </c>
      <c r="C219" s="52" t="s">
        <v>480</v>
      </c>
      <c r="D219" s="53">
        <f t="shared" ref="D219:E219" si="50">SUM(D220:D222)</f>
        <v>5645347</v>
      </c>
      <c r="E219" s="53">
        <f t="shared" si="50"/>
        <v>7796027.7700000005</v>
      </c>
      <c r="F219" s="54">
        <f t="shared" si="31"/>
        <v>138.09652037332694</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779396</v>
      </c>
      <c r="E221" s="244">
        <v>1343067.86</v>
      </c>
      <c r="F221" s="54">
        <f t="shared" si="31"/>
        <v>172.32162597703865</v>
      </c>
    </row>
    <row r="222" spans="1:6" ht="12.75" customHeight="1" x14ac:dyDescent="0.2">
      <c r="A222" s="55">
        <v>3523</v>
      </c>
      <c r="B222" s="87" t="s">
        <v>485</v>
      </c>
      <c r="C222" s="52" t="s">
        <v>486</v>
      </c>
      <c r="D222" s="244">
        <v>4865951</v>
      </c>
      <c r="E222" s="244">
        <v>6452959.9100000001</v>
      </c>
      <c r="F222" s="54">
        <f t="shared" si="31"/>
        <v>132.61456825192033</v>
      </c>
    </row>
    <row r="223" spans="1:6" ht="24" x14ac:dyDescent="0.2">
      <c r="A223" s="55" t="s">
        <v>487</v>
      </c>
      <c r="B223" s="87" t="s">
        <v>488</v>
      </c>
      <c r="C223" s="52" t="s">
        <v>487</v>
      </c>
      <c r="D223" s="244">
        <v>6738</v>
      </c>
      <c r="E223" s="244">
        <v>929967.05</v>
      </c>
      <c r="F223" s="54" t="str">
        <f t="shared" si="31"/>
        <v>&gt;&gt;100</v>
      </c>
    </row>
    <row r="224" spans="1:6" ht="24" x14ac:dyDescent="0.2">
      <c r="A224" s="55">
        <v>36</v>
      </c>
      <c r="B224" s="87" t="s">
        <v>489</v>
      </c>
      <c r="C224" s="52" t="s">
        <v>490</v>
      </c>
      <c r="D224" s="53">
        <f t="shared" ref="D224:E224" si="51">D225+D228+D231+D236+D240+D244+D247</f>
        <v>6654656</v>
      </c>
      <c r="E224" s="53">
        <f t="shared" si="51"/>
        <v>9745866.5800000001</v>
      </c>
      <c r="F224" s="54">
        <f t="shared" ref="F224:F235" si="52">IF(D224&lt;&gt;0,IF(E224/D224&gt;=100,"&gt;&gt;100",E224/D224*100),"-")</f>
        <v>146.45184634637764</v>
      </c>
    </row>
    <row r="225" spans="1:6" ht="12.75" customHeight="1" x14ac:dyDescent="0.2">
      <c r="A225" s="55">
        <v>361</v>
      </c>
      <c r="B225" s="87" t="s">
        <v>491</v>
      </c>
      <c r="C225" s="52" t="s">
        <v>492</v>
      </c>
      <c r="D225" s="53">
        <f t="shared" ref="D225:E225" si="53">SUM(D226:D227)</f>
        <v>52428</v>
      </c>
      <c r="E225" s="53">
        <f t="shared" si="53"/>
        <v>0</v>
      </c>
      <c r="F225" s="54">
        <f t="shared" si="52"/>
        <v>0</v>
      </c>
    </row>
    <row r="226" spans="1:6" ht="12.75" customHeight="1" x14ac:dyDescent="0.2">
      <c r="A226" s="55">
        <v>3611</v>
      </c>
      <c r="B226" s="87" t="s">
        <v>493</v>
      </c>
      <c r="C226" s="52" t="s">
        <v>494</v>
      </c>
      <c r="D226" s="244">
        <v>52428</v>
      </c>
      <c r="E226" s="244">
        <v>0</v>
      </c>
      <c r="F226" s="54">
        <f t="shared" si="52"/>
        <v>0</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319013</v>
      </c>
      <c r="E228" s="53">
        <f t="shared" si="54"/>
        <v>572935.21</v>
      </c>
      <c r="F228" s="54">
        <f t="shared" si="52"/>
        <v>179.59619513938304</v>
      </c>
    </row>
    <row r="229" spans="1:6" ht="12.75" customHeight="1" x14ac:dyDescent="0.2">
      <c r="A229" s="55">
        <v>3621</v>
      </c>
      <c r="B229" s="87" t="s">
        <v>499</v>
      </c>
      <c r="C229" s="52" t="s">
        <v>500</v>
      </c>
      <c r="D229" s="244">
        <v>319013</v>
      </c>
      <c r="E229" s="244">
        <v>572935.21</v>
      </c>
      <c r="F229" s="54">
        <f t="shared" si="52"/>
        <v>179.59619513938304</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2287018</v>
      </c>
      <c r="E231" s="53">
        <f t="shared" si="55"/>
        <v>4803324.41</v>
      </c>
      <c r="F231" s="54">
        <f t="shared" si="52"/>
        <v>210.02564955763359</v>
      </c>
    </row>
    <row r="232" spans="1:6" ht="12.75" customHeight="1" x14ac:dyDescent="0.2">
      <c r="A232" s="55">
        <v>3631</v>
      </c>
      <c r="B232" s="87" t="s">
        <v>505</v>
      </c>
      <c r="C232" s="52" t="s">
        <v>506</v>
      </c>
      <c r="D232" s="244">
        <v>1203333</v>
      </c>
      <c r="E232" s="244">
        <v>4166050</v>
      </c>
      <c r="F232" s="54">
        <f t="shared" si="52"/>
        <v>346.20923717707399</v>
      </c>
    </row>
    <row r="233" spans="1:6" ht="12.75" customHeight="1" x14ac:dyDescent="0.2">
      <c r="A233" s="55">
        <v>3632</v>
      </c>
      <c r="B233" s="87" t="s">
        <v>507</v>
      </c>
      <c r="C233" s="52" t="s">
        <v>508</v>
      </c>
      <c r="D233" s="244">
        <v>1083685</v>
      </c>
      <c r="E233" s="244">
        <v>637274.41</v>
      </c>
      <c r="F233" s="54">
        <f t="shared" si="52"/>
        <v>58.806240743389459</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3594469</v>
      </c>
      <c r="E236" s="53">
        <f t="shared" si="56"/>
        <v>3635439.43</v>
      </c>
      <c r="F236" s="54">
        <f t="shared" ref="F236:F239" si="57">IF(D236&lt;&gt;0,IF(E236/D236&gt;=100,"&gt;&gt;100",E236/D236*100),"-")</f>
        <v>101.1398187047934</v>
      </c>
    </row>
    <row r="237" spans="1:6" ht="12.75" customHeight="1" x14ac:dyDescent="0.2">
      <c r="A237" s="55" t="s">
        <v>515</v>
      </c>
      <c r="B237" s="87" t="s">
        <v>516</v>
      </c>
      <c r="C237" s="52" t="s">
        <v>515</v>
      </c>
      <c r="D237" s="244">
        <v>3429469</v>
      </c>
      <c r="E237" s="244">
        <v>3535439.43</v>
      </c>
      <c r="F237" s="54">
        <f t="shared" si="57"/>
        <v>103.08999527332074</v>
      </c>
    </row>
    <row r="238" spans="1:6" ht="12.75" customHeight="1" x14ac:dyDescent="0.2">
      <c r="A238" s="55" t="s">
        <v>517</v>
      </c>
      <c r="B238" s="87" t="s">
        <v>518</v>
      </c>
      <c r="C238" s="52" t="s">
        <v>517</v>
      </c>
      <c r="D238" s="244">
        <v>165000</v>
      </c>
      <c r="E238" s="244">
        <v>100000</v>
      </c>
      <c r="F238" s="54">
        <f t="shared" si="57"/>
        <v>60.606060606060609</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v>0</v>
      </c>
      <c r="E241" s="244">
        <v>0</v>
      </c>
      <c r="F241" s="54" t="str">
        <f t="shared" si="59"/>
        <v>-</v>
      </c>
    </row>
    <row r="242" spans="1:6" ht="24" x14ac:dyDescent="0.2">
      <c r="A242" s="55">
        <v>3673</v>
      </c>
      <c r="B242" s="87" t="s">
        <v>525</v>
      </c>
      <c r="C242" s="52" t="s">
        <v>526</v>
      </c>
      <c r="D242" s="244">
        <v>0</v>
      </c>
      <c r="E242" s="244">
        <v>0</v>
      </c>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401728</v>
      </c>
      <c r="E244" s="53">
        <f t="shared" si="60"/>
        <v>734167.53</v>
      </c>
      <c r="F244" s="54">
        <f t="shared" ref="F244:F251" si="61">IF(D244&lt;&gt;0,IF(E244/D244&gt;=100,"&gt;&gt;100",E244/D244*100),"-")</f>
        <v>182.75239216584356</v>
      </c>
    </row>
    <row r="245" spans="1:6" ht="12.75" customHeight="1" x14ac:dyDescent="0.2">
      <c r="A245" s="55" t="s">
        <v>531</v>
      </c>
      <c r="B245" s="87" t="s">
        <v>532</v>
      </c>
      <c r="C245" s="52" t="s">
        <v>531</v>
      </c>
      <c r="D245" s="244">
        <v>401728</v>
      </c>
      <c r="E245" s="244">
        <v>734167.53</v>
      </c>
      <c r="F245" s="54">
        <f t="shared" si="61"/>
        <v>182.75239216584356</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27685605</v>
      </c>
      <c r="E252" s="53">
        <f t="shared" si="63"/>
        <v>36705809.329999998</v>
      </c>
      <c r="F252" s="54">
        <f t="shared" ref="F252:F258" si="64">IF(D252&lt;&gt;0,IF(E252/D252&gt;=100,"&gt;&gt;100",E252/D252*100),"-")</f>
        <v>132.58084600282348</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27685605</v>
      </c>
      <c r="E259" s="53">
        <f t="shared" si="66"/>
        <v>36705809.329999998</v>
      </c>
      <c r="F259" s="54">
        <f t="shared" ref="F259:F262" si="67">IF(D259&lt;&gt;0,IF(E259/D259&gt;=100,"&gt;&gt;100",E259/D259*100),"-")</f>
        <v>132.58084600282348</v>
      </c>
    </row>
    <row r="260" spans="1:6" ht="12.75" customHeight="1" x14ac:dyDescent="0.2">
      <c r="A260" s="55">
        <v>3721</v>
      </c>
      <c r="B260" s="87" t="s">
        <v>557</v>
      </c>
      <c r="C260" s="52" t="s">
        <v>558</v>
      </c>
      <c r="D260" s="244">
        <v>2497811</v>
      </c>
      <c r="E260" s="244">
        <v>2954258.68</v>
      </c>
      <c r="F260" s="54">
        <f t="shared" si="67"/>
        <v>118.2739078336992</v>
      </c>
    </row>
    <row r="261" spans="1:6" ht="12.75" customHeight="1" x14ac:dyDescent="0.2">
      <c r="A261" s="55">
        <v>3722</v>
      </c>
      <c r="B261" s="87" t="s">
        <v>559</v>
      </c>
      <c r="C261" s="52" t="s">
        <v>560</v>
      </c>
      <c r="D261" s="244">
        <v>25187794</v>
      </c>
      <c r="E261" s="244">
        <v>33751550.649999999</v>
      </c>
      <c r="F261" s="54">
        <f t="shared" si="67"/>
        <v>133.99962954278567</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8993346</v>
      </c>
      <c r="E263" s="53">
        <f t="shared" si="68"/>
        <v>23301203.759999998</v>
      </c>
      <c r="F263" s="54">
        <f t="shared" ref="F263:F267" si="69">IF(D263&lt;&gt;0,IF(E263/D263&gt;=100,"&gt;&gt;100",E263/D263*100),"-")</f>
        <v>259.09382069810277</v>
      </c>
    </row>
    <row r="264" spans="1:6" ht="12.75" customHeight="1" x14ac:dyDescent="0.2">
      <c r="A264" s="55">
        <v>381</v>
      </c>
      <c r="B264" s="87" t="s">
        <v>565</v>
      </c>
      <c r="C264" s="52" t="s">
        <v>566</v>
      </c>
      <c r="D264" s="53">
        <f t="shared" ref="D264:E264" si="70">SUM(D265:D267)</f>
        <v>7656435</v>
      </c>
      <c r="E264" s="53">
        <f t="shared" si="70"/>
        <v>9301640.5099999998</v>
      </c>
      <c r="F264" s="54">
        <f t="shared" si="69"/>
        <v>121.48787928063125</v>
      </c>
    </row>
    <row r="265" spans="1:6" ht="12.75" customHeight="1" x14ac:dyDescent="0.2">
      <c r="A265" s="55">
        <v>3811</v>
      </c>
      <c r="B265" s="87" t="s">
        <v>567</v>
      </c>
      <c r="C265" s="52" t="s">
        <v>568</v>
      </c>
      <c r="D265" s="244">
        <v>7507007</v>
      </c>
      <c r="E265" s="244">
        <v>8649171.6500000004</v>
      </c>
      <c r="F265" s="54">
        <f t="shared" si="69"/>
        <v>115.21464746203114</v>
      </c>
    </row>
    <row r="266" spans="1:6" ht="12.75" customHeight="1" x14ac:dyDescent="0.2">
      <c r="A266" s="55">
        <v>3812</v>
      </c>
      <c r="B266" s="87" t="s">
        <v>569</v>
      </c>
      <c r="C266" s="52" t="s">
        <v>570</v>
      </c>
      <c r="D266" s="244">
        <v>1691</v>
      </c>
      <c r="E266" s="244">
        <v>7357.6</v>
      </c>
      <c r="F266" s="54">
        <f t="shared" si="69"/>
        <v>435.10348905972796</v>
      </c>
    </row>
    <row r="267" spans="1:6" ht="12.75" customHeight="1" x14ac:dyDescent="0.2">
      <c r="A267" s="55" t="s">
        <v>571</v>
      </c>
      <c r="B267" s="87" t="s">
        <v>572</v>
      </c>
      <c r="C267" s="52" t="s">
        <v>571</v>
      </c>
      <c r="D267" s="244">
        <v>147737</v>
      </c>
      <c r="E267" s="244">
        <v>645111.26</v>
      </c>
      <c r="F267" s="54">
        <f t="shared" si="69"/>
        <v>436.66194656721063</v>
      </c>
    </row>
    <row r="268" spans="1:6" ht="12.75" customHeight="1" x14ac:dyDescent="0.2">
      <c r="A268" s="55">
        <v>382</v>
      </c>
      <c r="B268" s="88" t="s">
        <v>573</v>
      </c>
      <c r="C268" s="52" t="s">
        <v>574</v>
      </c>
      <c r="D268" s="53">
        <f t="shared" ref="D268:E268" si="71">SUM(D269:D272)</f>
        <v>244000</v>
      </c>
      <c r="E268" s="53">
        <f t="shared" si="71"/>
        <v>402980</v>
      </c>
      <c r="F268" s="54">
        <f t="shared" ref="F268:F272" si="72">IF(D268&lt;&gt;0,IF(E268/D268&gt;=100,"&gt;&gt;100",E268/D268*100),"-")</f>
        <v>165.15573770491804</v>
      </c>
    </row>
    <row r="269" spans="1:6" ht="12.75" customHeight="1" x14ac:dyDescent="0.2">
      <c r="A269" s="55">
        <v>3821</v>
      </c>
      <c r="B269" s="87" t="s">
        <v>575</v>
      </c>
      <c r="C269" s="52" t="s">
        <v>576</v>
      </c>
      <c r="D269" s="244">
        <v>244000</v>
      </c>
      <c r="E269" s="244">
        <v>402980</v>
      </c>
      <c r="F269" s="54">
        <f t="shared" si="72"/>
        <v>165.15573770491804</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92911</v>
      </c>
      <c r="E273" s="53">
        <f t="shared" si="73"/>
        <v>13496583.25</v>
      </c>
      <c r="F273" s="54" t="str">
        <f t="shared" ref="F273:F284" si="74">IF(D273&lt;&gt;0,IF(E273/D273&gt;=100,"&gt;&gt;100",E273/D273*100),"-")</f>
        <v>&gt;&gt;100</v>
      </c>
    </row>
    <row r="274" spans="1:6" ht="12.75" customHeight="1" x14ac:dyDescent="0.2">
      <c r="A274" s="55">
        <v>3831</v>
      </c>
      <c r="B274" s="87" t="s">
        <v>585</v>
      </c>
      <c r="C274" s="52" t="s">
        <v>586</v>
      </c>
      <c r="D274" s="244">
        <v>86144</v>
      </c>
      <c r="E274" s="244">
        <v>13472202.23</v>
      </c>
      <c r="F274" s="54" t="str">
        <f t="shared" si="74"/>
        <v>&gt;&gt;100</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24381.02</v>
      </c>
      <c r="F277" s="54" t="str">
        <f t="shared" si="74"/>
        <v>-</v>
      </c>
    </row>
    <row r="278" spans="1:6" ht="12.75" customHeight="1" x14ac:dyDescent="0.2">
      <c r="A278" s="55" t="s">
        <v>593</v>
      </c>
      <c r="B278" s="87" t="s">
        <v>341</v>
      </c>
      <c r="C278" s="52" t="s">
        <v>593</v>
      </c>
      <c r="D278" s="244">
        <v>6767</v>
      </c>
      <c r="E278" s="244">
        <v>0</v>
      </c>
      <c r="F278" s="54">
        <f t="shared" si="74"/>
        <v>0</v>
      </c>
    </row>
    <row r="279" spans="1:6" ht="12.75" customHeight="1" x14ac:dyDescent="0.2">
      <c r="A279" s="55">
        <v>386</v>
      </c>
      <c r="B279" s="88" t="s">
        <v>594</v>
      </c>
      <c r="C279" s="52" t="s">
        <v>595</v>
      </c>
      <c r="D279" s="53">
        <f t="shared" ref="D279:E279" si="75">SUM(D280:D284)</f>
        <v>1000000</v>
      </c>
      <c r="E279" s="53">
        <f t="shared" si="75"/>
        <v>100000</v>
      </c>
      <c r="F279" s="54">
        <f t="shared" si="74"/>
        <v>10</v>
      </c>
    </row>
    <row r="280" spans="1:6" ht="24" x14ac:dyDescent="0.2">
      <c r="A280" s="55">
        <v>3861</v>
      </c>
      <c r="B280" s="87" t="s">
        <v>596</v>
      </c>
      <c r="C280" s="52" t="s">
        <v>597</v>
      </c>
      <c r="D280" s="244">
        <v>1000000</v>
      </c>
      <c r="E280" s="244">
        <v>100000</v>
      </c>
      <c r="F280" s="54">
        <f t="shared" si="74"/>
        <v>10</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21545</v>
      </c>
      <c r="E285" s="244">
        <v>16762.900000000001</v>
      </c>
      <c r="F285" s="54">
        <f t="shared" ref="F285:F296" si="76">IF(D285&lt;&gt;0,IF(E285/D285&gt;=100,"&gt;&gt;100",E285/D285*100),"-")</f>
        <v>77.804130888837321</v>
      </c>
    </row>
    <row r="286" spans="1:6" ht="12.75" customHeight="1" x14ac:dyDescent="0.2">
      <c r="A286" s="55" t="s">
        <v>606</v>
      </c>
      <c r="B286" s="87" t="s">
        <v>609</v>
      </c>
      <c r="C286" s="52" t="s">
        <v>610</v>
      </c>
      <c r="D286" s="244">
        <v>16763</v>
      </c>
      <c r="E286" s="244">
        <v>25407.200000000001</v>
      </c>
      <c r="F286" s="54">
        <f t="shared" si="76"/>
        <v>151.56714191970411</v>
      </c>
    </row>
    <row r="287" spans="1:6" ht="12.75" customHeight="1" x14ac:dyDescent="0.2">
      <c r="A287" s="55" t="s">
        <v>606</v>
      </c>
      <c r="B287" s="87" t="s">
        <v>611</v>
      </c>
      <c r="C287" s="52" t="s">
        <v>612</v>
      </c>
      <c r="D287" s="53">
        <f t="shared" ref="D287:E287" si="77">IF(D286&gt;=D285,D286-D285,0)</f>
        <v>0</v>
      </c>
      <c r="E287" s="53">
        <f t="shared" si="77"/>
        <v>8644.2999999999993</v>
      </c>
      <c r="F287" s="54" t="str">
        <f t="shared" si="76"/>
        <v>-</v>
      </c>
    </row>
    <row r="288" spans="1:6" ht="12.75" customHeight="1" x14ac:dyDescent="0.2">
      <c r="A288" s="55" t="s">
        <v>606</v>
      </c>
      <c r="B288" s="87" t="s">
        <v>613</v>
      </c>
      <c r="C288" s="52" t="s">
        <v>614</v>
      </c>
      <c r="D288" s="53">
        <f t="shared" ref="D288:E288" si="78">IF(D285&gt;=D286,D285-D286,0)</f>
        <v>4782</v>
      </c>
      <c r="E288" s="53">
        <f t="shared" si="78"/>
        <v>0</v>
      </c>
      <c r="F288" s="54">
        <f t="shared" si="76"/>
        <v>0</v>
      </c>
    </row>
    <row r="289" spans="1:6" ht="12.75" customHeight="1" x14ac:dyDescent="0.2">
      <c r="A289" s="55" t="s">
        <v>606</v>
      </c>
      <c r="B289" s="87" t="s">
        <v>615</v>
      </c>
      <c r="C289" s="52" t="s">
        <v>616</v>
      </c>
      <c r="D289" s="53">
        <f t="shared" ref="D289:E289" si="79">D151-D287+D288</f>
        <v>1389680284</v>
      </c>
      <c r="E289" s="53">
        <f t="shared" si="79"/>
        <v>1508697375.6599998</v>
      </c>
      <c r="F289" s="54">
        <f t="shared" si="76"/>
        <v>108.56435059418313</v>
      </c>
    </row>
    <row r="290" spans="1:6" ht="12.75" customHeight="1" x14ac:dyDescent="0.2">
      <c r="A290" s="55" t="s">
        <v>606</v>
      </c>
      <c r="B290" s="87" t="s">
        <v>617</v>
      </c>
      <c r="C290" s="52" t="s">
        <v>618</v>
      </c>
      <c r="D290" s="53">
        <f>IF(D6&gt;=D289,D6-D289,0)</f>
        <v>121305354</v>
      </c>
      <c r="E290" s="53">
        <f>IF(E6&gt;=E289,E6-E289,0)</f>
        <v>162872890.53999996</v>
      </c>
      <c r="F290" s="54">
        <f t="shared" si="76"/>
        <v>134.26686058720867</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0</v>
      </c>
      <c r="E292" s="244">
        <v>0</v>
      </c>
      <c r="F292" s="54" t="str">
        <f t="shared" si="76"/>
        <v>-</v>
      </c>
    </row>
    <row r="293" spans="1:6" ht="12.75" customHeight="1" x14ac:dyDescent="0.2">
      <c r="A293" s="55">
        <v>92221</v>
      </c>
      <c r="B293" s="87" t="s">
        <v>623</v>
      </c>
      <c r="C293" s="52" t="s">
        <v>624</v>
      </c>
      <c r="D293" s="244">
        <v>273067279</v>
      </c>
      <c r="E293" s="244">
        <v>262004570.49000001</v>
      </c>
      <c r="F293" s="54">
        <f t="shared" si="76"/>
        <v>95.948724229972655</v>
      </c>
    </row>
    <row r="294" spans="1:6" ht="12.75" customHeight="1" x14ac:dyDescent="0.2">
      <c r="A294" s="55">
        <v>96</v>
      </c>
      <c r="B294" s="87" t="s">
        <v>625</v>
      </c>
      <c r="C294" s="52" t="s">
        <v>626</v>
      </c>
      <c r="D294" s="244">
        <v>66558785</v>
      </c>
      <c r="E294" s="244">
        <v>79407418.719999999</v>
      </c>
      <c r="F294" s="54">
        <f t="shared" si="76"/>
        <v>119.30418910140862</v>
      </c>
    </row>
    <row r="295" spans="1:6" ht="24" x14ac:dyDescent="0.2">
      <c r="A295" s="55">
        <v>9661</v>
      </c>
      <c r="B295" s="87" t="s">
        <v>627</v>
      </c>
      <c r="C295" s="52" t="s">
        <v>628</v>
      </c>
      <c r="D295" s="244">
        <v>16987563</v>
      </c>
      <c r="E295" s="244">
        <v>22962407.629999999</v>
      </c>
      <c r="F295" s="54">
        <f t="shared" si="76"/>
        <v>135.17187621320375</v>
      </c>
    </row>
    <row r="296" spans="1:6" ht="12.75" customHeight="1" x14ac:dyDescent="0.2">
      <c r="A296" s="57" t="s">
        <v>629</v>
      </c>
      <c r="B296" s="235" t="s">
        <v>630</v>
      </c>
      <c r="C296" s="58" t="s">
        <v>629</v>
      </c>
      <c r="D296" s="245">
        <v>62644902</v>
      </c>
      <c r="E296" s="245">
        <v>47152562.969999999</v>
      </c>
      <c r="F296" s="59">
        <f t="shared" si="76"/>
        <v>75.26959331822404</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307140</v>
      </c>
      <c r="E298" s="53">
        <f t="shared" si="80"/>
        <v>565998.26</v>
      </c>
      <c r="F298" s="54">
        <f t="shared" ref="F298:F418" si="81">IF(D298&lt;&gt;0,IF(E298/D298&gt;=100,"&gt;&gt;100",E298/D298*100),"-")</f>
        <v>184.28021749039527</v>
      </c>
    </row>
    <row r="299" spans="1:6" ht="12.75" customHeight="1" x14ac:dyDescent="0.2">
      <c r="A299" s="55">
        <v>71</v>
      </c>
      <c r="B299" s="87" t="s">
        <v>634</v>
      </c>
      <c r="C299" s="52" t="s">
        <v>635</v>
      </c>
      <c r="D299" s="53">
        <f t="shared" ref="D299:E299" si="82">D300+D304</f>
        <v>5807</v>
      </c>
      <c r="E299" s="53">
        <f t="shared" si="82"/>
        <v>3873.47</v>
      </c>
      <c r="F299" s="54">
        <f t="shared" si="81"/>
        <v>66.703461339762356</v>
      </c>
    </row>
    <row r="300" spans="1:6" ht="24" x14ac:dyDescent="0.2">
      <c r="A300" s="55">
        <v>711</v>
      </c>
      <c r="B300" s="87" t="s">
        <v>636</v>
      </c>
      <c r="C300" s="52" t="s">
        <v>637</v>
      </c>
      <c r="D300" s="53">
        <f t="shared" ref="D300:E300" si="83">SUM(D301:D303)</f>
        <v>5807</v>
      </c>
      <c r="E300" s="53">
        <f t="shared" si="83"/>
        <v>3873.47</v>
      </c>
      <c r="F300" s="54">
        <f t="shared" si="81"/>
        <v>66.703461339762356</v>
      </c>
    </row>
    <row r="301" spans="1:6" ht="12.75" customHeight="1" x14ac:dyDescent="0.2">
      <c r="A301" s="55">
        <v>7111</v>
      </c>
      <c r="B301" s="87" t="s">
        <v>638</v>
      </c>
      <c r="C301" s="52" t="s">
        <v>639</v>
      </c>
      <c r="D301" s="244">
        <v>5807</v>
      </c>
      <c r="E301" s="244">
        <v>3873.47</v>
      </c>
      <c r="F301" s="54">
        <f t="shared" si="81"/>
        <v>66.703461339762356</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301333</v>
      </c>
      <c r="E311" s="53">
        <f t="shared" si="85"/>
        <v>562124.79</v>
      </c>
      <c r="F311" s="54">
        <f t="shared" si="81"/>
        <v>186.54604374562362</v>
      </c>
    </row>
    <row r="312" spans="1:6" ht="12.75" customHeight="1" x14ac:dyDescent="0.2">
      <c r="A312" s="55">
        <v>721</v>
      </c>
      <c r="B312" s="87" t="s">
        <v>660</v>
      </c>
      <c r="C312" s="52" t="s">
        <v>661</v>
      </c>
      <c r="D312" s="53">
        <f t="shared" ref="D312:E312" si="86">SUM(D313:D316)</f>
        <v>146210</v>
      </c>
      <c r="E312" s="53">
        <f t="shared" si="86"/>
        <v>260621.09</v>
      </c>
      <c r="F312" s="54">
        <f t="shared" si="81"/>
        <v>178.25120716777238</v>
      </c>
    </row>
    <row r="313" spans="1:6" ht="12.75" customHeight="1" x14ac:dyDescent="0.2">
      <c r="A313" s="55">
        <v>7211</v>
      </c>
      <c r="B313" s="87" t="s">
        <v>662</v>
      </c>
      <c r="C313" s="52" t="s">
        <v>663</v>
      </c>
      <c r="D313" s="244">
        <v>146210</v>
      </c>
      <c r="E313" s="244">
        <v>260621.09</v>
      </c>
      <c r="F313" s="54">
        <f t="shared" si="81"/>
        <v>178.25120716777238</v>
      </c>
    </row>
    <row r="314" spans="1:6" ht="12.75" customHeight="1" x14ac:dyDescent="0.2">
      <c r="A314" s="55">
        <v>7212</v>
      </c>
      <c r="B314" s="87" t="s">
        <v>664</v>
      </c>
      <c r="C314" s="52" t="s">
        <v>665</v>
      </c>
      <c r="D314" s="244">
        <v>0</v>
      </c>
      <c r="E314" s="244">
        <v>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100883</v>
      </c>
      <c r="E317" s="53">
        <f t="shared" si="87"/>
        <v>205936.7</v>
      </c>
      <c r="F317" s="54">
        <f t="shared" si="81"/>
        <v>204.13419505764105</v>
      </c>
    </row>
    <row r="318" spans="1:6" ht="12.75" customHeight="1" x14ac:dyDescent="0.2">
      <c r="A318" s="55">
        <v>7221</v>
      </c>
      <c r="B318" s="87" t="s">
        <v>672</v>
      </c>
      <c r="C318" s="52" t="s">
        <v>673</v>
      </c>
      <c r="D318" s="244">
        <v>22977</v>
      </c>
      <c r="E318" s="244">
        <v>7757.7</v>
      </c>
      <c r="F318" s="54">
        <f t="shared" si="81"/>
        <v>33.762893328110721</v>
      </c>
    </row>
    <row r="319" spans="1:6" ht="12.75" customHeight="1" x14ac:dyDescent="0.2">
      <c r="A319" s="55">
        <v>7222</v>
      </c>
      <c r="B319" s="87" t="s">
        <v>674</v>
      </c>
      <c r="C319" s="52" t="s">
        <v>675</v>
      </c>
      <c r="D319" s="244">
        <v>2696</v>
      </c>
      <c r="E319" s="244">
        <v>349</v>
      </c>
      <c r="F319" s="54">
        <f t="shared" si="81"/>
        <v>12.945103857566764</v>
      </c>
    </row>
    <row r="320" spans="1:6" ht="12.75" customHeight="1" x14ac:dyDescent="0.2">
      <c r="A320" s="55">
        <v>7223</v>
      </c>
      <c r="B320" s="87" t="s">
        <v>676</v>
      </c>
      <c r="C320" s="52" t="s">
        <v>677</v>
      </c>
      <c r="D320" s="244">
        <v>0</v>
      </c>
      <c r="E320" s="244">
        <v>41250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0</v>
      </c>
      <c r="E323" s="244">
        <v>0</v>
      </c>
      <c r="F323" s="54" t="str">
        <f t="shared" si="81"/>
        <v>-</v>
      </c>
    </row>
    <row r="324" spans="1:6" ht="12.75" customHeight="1" x14ac:dyDescent="0.2">
      <c r="A324" s="55">
        <v>7227</v>
      </c>
      <c r="B324" s="87" t="s">
        <v>684</v>
      </c>
      <c r="C324" s="52" t="s">
        <v>685</v>
      </c>
      <c r="D324" s="244">
        <v>75210</v>
      </c>
      <c r="E324" s="244">
        <v>156580</v>
      </c>
      <c r="F324" s="54">
        <f t="shared" si="81"/>
        <v>208.19040021273767</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42792</v>
      </c>
      <c r="E326" s="53">
        <f t="shared" si="88"/>
        <v>62562</v>
      </c>
      <c r="F326" s="54">
        <f t="shared" si="81"/>
        <v>146.20022434099832</v>
      </c>
    </row>
    <row r="327" spans="1:6" ht="12.75" customHeight="1" x14ac:dyDescent="0.2">
      <c r="A327" s="55">
        <v>7231</v>
      </c>
      <c r="B327" s="87" t="s">
        <v>690</v>
      </c>
      <c r="C327" s="52" t="s">
        <v>691</v>
      </c>
      <c r="D327" s="244">
        <v>42792</v>
      </c>
      <c r="E327" s="244">
        <v>62562</v>
      </c>
      <c r="F327" s="54">
        <f t="shared" si="81"/>
        <v>146.20022434099832</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11448</v>
      </c>
      <c r="E336" s="53">
        <f t="shared" si="90"/>
        <v>33005</v>
      </c>
      <c r="F336" s="54">
        <f t="shared" si="81"/>
        <v>288.30363382250175</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11448</v>
      </c>
      <c r="E338" s="244">
        <v>33005</v>
      </c>
      <c r="F338" s="54">
        <f t="shared" si="81"/>
        <v>288.30363382250175</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190086740</v>
      </c>
      <c r="E350" s="53">
        <f t="shared" si="95"/>
        <v>184982218.29999998</v>
      </c>
      <c r="F350" s="54">
        <f t="shared" si="81"/>
        <v>97.314635571108212</v>
      </c>
    </row>
    <row r="351" spans="1:6" ht="12.75" customHeight="1" x14ac:dyDescent="0.2">
      <c r="A351" s="55">
        <v>41</v>
      </c>
      <c r="B351" s="87" t="s">
        <v>738</v>
      </c>
      <c r="C351" s="52" t="s">
        <v>739</v>
      </c>
      <c r="D351" s="53">
        <f t="shared" ref="D351:E351" si="96">D352+D356</f>
        <v>2018391</v>
      </c>
      <c r="E351" s="53">
        <f t="shared" si="96"/>
        <v>10779444.26</v>
      </c>
      <c r="F351" s="54">
        <f t="shared" si="81"/>
        <v>534.06125275033423</v>
      </c>
    </row>
    <row r="352" spans="1:6" ht="12.75" customHeight="1" x14ac:dyDescent="0.2">
      <c r="A352" s="55">
        <v>411</v>
      </c>
      <c r="B352" s="87" t="s">
        <v>740</v>
      </c>
      <c r="C352" s="52" t="s">
        <v>741</v>
      </c>
      <c r="D352" s="53">
        <f t="shared" ref="D352:E352" si="97">SUM(D353:D355)</f>
        <v>0</v>
      </c>
      <c r="E352" s="53">
        <f t="shared" si="97"/>
        <v>302865.88</v>
      </c>
      <c r="F352" s="54" t="str">
        <f t="shared" si="81"/>
        <v>-</v>
      </c>
    </row>
    <row r="353" spans="1:6" ht="12.75" customHeight="1" x14ac:dyDescent="0.2">
      <c r="A353" s="55">
        <v>4111</v>
      </c>
      <c r="B353" s="87" t="s">
        <v>638</v>
      </c>
      <c r="C353" s="52" t="s">
        <v>742</v>
      </c>
      <c r="D353" s="244">
        <v>0</v>
      </c>
      <c r="E353" s="244">
        <v>302865.88</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2018391</v>
      </c>
      <c r="E356" s="53">
        <f t="shared" si="98"/>
        <v>10476578.379999999</v>
      </c>
      <c r="F356" s="54">
        <f t="shared" si="81"/>
        <v>519.0559401027848</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361707</v>
      </c>
      <c r="E359" s="244">
        <v>304779.77</v>
      </c>
      <c r="F359" s="54">
        <f t="shared" si="81"/>
        <v>84.261507242049504</v>
      </c>
    </row>
    <row r="360" spans="1:6" ht="12.75" customHeight="1" x14ac:dyDescent="0.2">
      <c r="A360" s="55">
        <v>4124</v>
      </c>
      <c r="B360" s="87" t="s">
        <v>652</v>
      </c>
      <c r="C360" s="52" t="s">
        <v>751</v>
      </c>
      <c r="D360" s="244">
        <v>1656684</v>
      </c>
      <c r="E360" s="244">
        <v>10171798.609999999</v>
      </c>
      <c r="F360" s="54">
        <f t="shared" si="81"/>
        <v>613.98544381426984</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0</v>
      </c>
      <c r="E362" s="244">
        <v>0</v>
      </c>
      <c r="F362" s="54" t="str">
        <f t="shared" si="81"/>
        <v>-</v>
      </c>
    </row>
    <row r="363" spans="1:6" ht="24" x14ac:dyDescent="0.2">
      <c r="A363" s="55">
        <v>42</v>
      </c>
      <c r="B363" s="234" t="s">
        <v>754</v>
      </c>
      <c r="C363" s="52" t="s">
        <v>755</v>
      </c>
      <c r="D363" s="53">
        <f t="shared" ref="D363:E363" si="99">D364+D369+D378+D383+D388+D391</f>
        <v>127241026</v>
      </c>
      <c r="E363" s="53">
        <f t="shared" si="99"/>
        <v>132968978.94999999</v>
      </c>
      <c r="F363" s="54">
        <f t="shared" si="81"/>
        <v>104.50165573955684</v>
      </c>
    </row>
    <row r="364" spans="1:6" ht="12.75" customHeight="1" x14ac:dyDescent="0.2">
      <c r="A364" s="55">
        <v>421</v>
      </c>
      <c r="B364" s="87" t="s">
        <v>756</v>
      </c>
      <c r="C364" s="52" t="s">
        <v>757</v>
      </c>
      <c r="D364" s="53">
        <f t="shared" ref="D364:E364" si="100">SUM(D365:D368)</f>
        <v>74827624</v>
      </c>
      <c r="E364" s="53">
        <f t="shared" si="100"/>
        <v>82104536.339999989</v>
      </c>
      <c r="F364" s="54">
        <f t="shared" si="81"/>
        <v>109.72490098041865</v>
      </c>
    </row>
    <row r="365" spans="1:6" ht="12.75" customHeight="1" x14ac:dyDescent="0.2">
      <c r="A365" s="55">
        <v>4211</v>
      </c>
      <c r="B365" s="87" t="s">
        <v>662</v>
      </c>
      <c r="C365" s="52" t="s">
        <v>758</v>
      </c>
      <c r="D365" s="244">
        <v>0</v>
      </c>
      <c r="E365" s="244">
        <v>0</v>
      </c>
      <c r="F365" s="54" t="str">
        <f t="shared" si="81"/>
        <v>-</v>
      </c>
    </row>
    <row r="366" spans="1:6" ht="12.75" customHeight="1" x14ac:dyDescent="0.2">
      <c r="A366" s="55">
        <v>4212</v>
      </c>
      <c r="B366" s="87" t="s">
        <v>664</v>
      </c>
      <c r="C366" s="52" t="s">
        <v>759</v>
      </c>
      <c r="D366" s="244">
        <v>74026986</v>
      </c>
      <c r="E366" s="244">
        <v>82045791.599999994</v>
      </c>
      <c r="F366" s="54">
        <f t="shared" si="81"/>
        <v>110.83227351711982</v>
      </c>
    </row>
    <row r="367" spans="1:6" ht="12.75" customHeight="1" x14ac:dyDescent="0.2">
      <c r="A367" s="55">
        <v>4213</v>
      </c>
      <c r="B367" s="87" t="s">
        <v>666</v>
      </c>
      <c r="C367" s="52" t="s">
        <v>760</v>
      </c>
      <c r="D367" s="244">
        <v>0</v>
      </c>
      <c r="E367" s="244">
        <v>49994.74</v>
      </c>
      <c r="F367" s="54" t="str">
        <f t="shared" si="81"/>
        <v>-</v>
      </c>
    </row>
    <row r="368" spans="1:6" ht="12.75" customHeight="1" x14ac:dyDescent="0.2">
      <c r="A368" s="55">
        <v>4214</v>
      </c>
      <c r="B368" s="87" t="s">
        <v>668</v>
      </c>
      <c r="C368" s="52" t="s">
        <v>761</v>
      </c>
      <c r="D368" s="244">
        <v>800638</v>
      </c>
      <c r="E368" s="244">
        <v>8750</v>
      </c>
      <c r="F368" s="54">
        <f t="shared" si="81"/>
        <v>1.0928784294525116</v>
      </c>
    </row>
    <row r="369" spans="1:6" ht="12.75" customHeight="1" x14ac:dyDescent="0.2">
      <c r="A369" s="55">
        <v>422</v>
      </c>
      <c r="B369" s="87" t="s">
        <v>762</v>
      </c>
      <c r="C369" s="52" t="s">
        <v>763</v>
      </c>
      <c r="D369" s="53">
        <f t="shared" ref="D369:E369" si="101">SUM(D370:D377)</f>
        <v>39342321</v>
      </c>
      <c r="E369" s="53">
        <f t="shared" si="101"/>
        <v>45966052.070000008</v>
      </c>
      <c r="F369" s="54">
        <f t="shared" si="81"/>
        <v>116.83614718613069</v>
      </c>
    </row>
    <row r="370" spans="1:6" ht="12.75" customHeight="1" x14ac:dyDescent="0.2">
      <c r="A370" s="55">
        <v>4221</v>
      </c>
      <c r="B370" s="87" t="s">
        <v>672</v>
      </c>
      <c r="C370" s="52" t="s">
        <v>764</v>
      </c>
      <c r="D370" s="244">
        <v>9384058</v>
      </c>
      <c r="E370" s="244">
        <v>10966982.140000001</v>
      </c>
      <c r="F370" s="54">
        <f t="shared" si="81"/>
        <v>116.86822630465414</v>
      </c>
    </row>
    <row r="371" spans="1:6" ht="12.75" customHeight="1" x14ac:dyDescent="0.2">
      <c r="A371" s="55">
        <v>4222</v>
      </c>
      <c r="B371" s="87" t="s">
        <v>765</v>
      </c>
      <c r="C371" s="52" t="s">
        <v>766</v>
      </c>
      <c r="D371" s="244">
        <v>1044901</v>
      </c>
      <c r="E371" s="244">
        <v>424220.15</v>
      </c>
      <c r="F371" s="54">
        <f t="shared" si="81"/>
        <v>40.599075893314293</v>
      </c>
    </row>
    <row r="372" spans="1:6" ht="12.75" customHeight="1" x14ac:dyDescent="0.2">
      <c r="A372" s="55">
        <v>4223</v>
      </c>
      <c r="B372" s="87" t="s">
        <v>676</v>
      </c>
      <c r="C372" s="52" t="s">
        <v>767</v>
      </c>
      <c r="D372" s="244">
        <v>612288</v>
      </c>
      <c r="E372" s="244">
        <v>551420.51</v>
      </c>
      <c r="F372" s="54">
        <f t="shared" si="81"/>
        <v>90.059009812375876</v>
      </c>
    </row>
    <row r="373" spans="1:6" ht="12.75" customHeight="1" x14ac:dyDescent="0.2">
      <c r="A373" s="55">
        <v>4224</v>
      </c>
      <c r="B373" s="87" t="s">
        <v>678</v>
      </c>
      <c r="C373" s="52" t="s">
        <v>768</v>
      </c>
      <c r="D373" s="244">
        <v>20802367</v>
      </c>
      <c r="E373" s="244">
        <v>28334516.66</v>
      </c>
      <c r="F373" s="54">
        <f t="shared" si="81"/>
        <v>136.20813756434544</v>
      </c>
    </row>
    <row r="374" spans="1:6" ht="12.75" customHeight="1" x14ac:dyDescent="0.2">
      <c r="A374" s="55">
        <v>4225</v>
      </c>
      <c r="B374" s="87" t="s">
        <v>680</v>
      </c>
      <c r="C374" s="52" t="s">
        <v>769</v>
      </c>
      <c r="D374" s="244">
        <v>1178364</v>
      </c>
      <c r="E374" s="244">
        <v>40061.129999999997</v>
      </c>
      <c r="F374" s="54">
        <f t="shared" si="81"/>
        <v>3.3997245333360486</v>
      </c>
    </row>
    <row r="375" spans="1:6" ht="12.75" customHeight="1" x14ac:dyDescent="0.2">
      <c r="A375" s="55">
        <v>4226</v>
      </c>
      <c r="B375" s="87" t="s">
        <v>682</v>
      </c>
      <c r="C375" s="52" t="s">
        <v>770</v>
      </c>
      <c r="D375" s="244">
        <v>741413</v>
      </c>
      <c r="E375" s="244">
        <v>114748.09</v>
      </c>
      <c r="F375" s="54">
        <f t="shared" si="81"/>
        <v>15.476946047614486</v>
      </c>
    </row>
    <row r="376" spans="1:6" ht="12.75" customHeight="1" x14ac:dyDescent="0.2">
      <c r="A376" s="55">
        <v>4227</v>
      </c>
      <c r="B376" s="234" t="s">
        <v>684</v>
      </c>
      <c r="C376" s="52" t="s">
        <v>771</v>
      </c>
      <c r="D376" s="244">
        <v>5578930</v>
      </c>
      <c r="E376" s="244">
        <v>5534103.3899999997</v>
      </c>
      <c r="F376" s="54">
        <f t="shared" si="81"/>
        <v>99.196501658920255</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4468227</v>
      </c>
      <c r="E378" s="53">
        <f t="shared" si="102"/>
        <v>2051816.72</v>
      </c>
      <c r="F378" s="54">
        <f t="shared" si="81"/>
        <v>45.920154011870927</v>
      </c>
    </row>
    <row r="379" spans="1:6" ht="12.75" customHeight="1" x14ac:dyDescent="0.2">
      <c r="A379" s="55">
        <v>4231</v>
      </c>
      <c r="B379" s="87" t="s">
        <v>690</v>
      </c>
      <c r="C379" s="52" t="s">
        <v>775</v>
      </c>
      <c r="D379" s="244">
        <v>4468227</v>
      </c>
      <c r="E379" s="244">
        <v>2051816.72</v>
      </c>
      <c r="F379" s="54">
        <f t="shared" si="81"/>
        <v>45.920154011870927</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3164827</v>
      </c>
      <c r="E383" s="53">
        <f t="shared" si="103"/>
        <v>2319740.85</v>
      </c>
      <c r="F383" s="54">
        <f t="shared" si="81"/>
        <v>73.297556232931541</v>
      </c>
    </row>
    <row r="384" spans="1:6" ht="12.75" customHeight="1" x14ac:dyDescent="0.2">
      <c r="A384" s="55">
        <v>4241</v>
      </c>
      <c r="B384" s="87" t="s">
        <v>781</v>
      </c>
      <c r="C384" s="52" t="s">
        <v>782</v>
      </c>
      <c r="D384" s="244">
        <v>3154827</v>
      </c>
      <c r="E384" s="244">
        <v>2309640.85</v>
      </c>
      <c r="F384" s="54">
        <f t="shared" si="81"/>
        <v>73.209746524928306</v>
      </c>
    </row>
    <row r="385" spans="1:6" ht="12.75" customHeight="1" x14ac:dyDescent="0.2">
      <c r="A385" s="55">
        <v>4242</v>
      </c>
      <c r="B385" s="87" t="s">
        <v>702</v>
      </c>
      <c r="C385" s="52" t="s">
        <v>783</v>
      </c>
      <c r="D385" s="244">
        <v>10000</v>
      </c>
      <c r="E385" s="244">
        <v>10100</v>
      </c>
      <c r="F385" s="54">
        <f t="shared" si="81"/>
        <v>101</v>
      </c>
    </row>
    <row r="386" spans="1:6" ht="12.75" customHeight="1" x14ac:dyDescent="0.2">
      <c r="A386" s="55">
        <v>4243</v>
      </c>
      <c r="B386" s="87" t="s">
        <v>704</v>
      </c>
      <c r="C386" s="52" t="s">
        <v>784</v>
      </c>
      <c r="D386" s="244">
        <v>0</v>
      </c>
      <c r="E386" s="244">
        <v>0</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5438027</v>
      </c>
      <c r="E391" s="53">
        <f t="shared" si="105"/>
        <v>526832.97</v>
      </c>
      <c r="F391" s="54">
        <f t="shared" si="81"/>
        <v>9.687943255890417</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915650</v>
      </c>
      <c r="E393" s="244">
        <v>526832.97</v>
      </c>
      <c r="F393" s="54">
        <f t="shared" si="81"/>
        <v>57.536500846393267</v>
      </c>
    </row>
    <row r="394" spans="1:6" ht="12.75" customHeight="1" x14ac:dyDescent="0.2">
      <c r="A394" s="55">
        <v>4263</v>
      </c>
      <c r="B394" s="87" t="s">
        <v>720</v>
      </c>
      <c r="C394" s="52" t="s">
        <v>795</v>
      </c>
      <c r="D394" s="244">
        <v>444504</v>
      </c>
      <c r="E394" s="244">
        <v>0</v>
      </c>
      <c r="F394" s="54">
        <f t="shared" si="81"/>
        <v>0</v>
      </c>
    </row>
    <row r="395" spans="1:6" ht="12.75" customHeight="1" x14ac:dyDescent="0.2">
      <c r="A395" s="55">
        <v>4264</v>
      </c>
      <c r="B395" s="87" t="s">
        <v>722</v>
      </c>
      <c r="C395" s="52" t="s">
        <v>796</v>
      </c>
      <c r="D395" s="244">
        <v>4077873</v>
      </c>
      <c r="E395" s="244">
        <v>0</v>
      </c>
      <c r="F395" s="54">
        <f t="shared" si="81"/>
        <v>0</v>
      </c>
    </row>
    <row r="396" spans="1:6" ht="24" x14ac:dyDescent="0.2">
      <c r="A396" s="55">
        <v>43</v>
      </c>
      <c r="B396" s="87" t="s">
        <v>797</v>
      </c>
      <c r="C396" s="52" t="s">
        <v>798</v>
      </c>
      <c r="D396" s="53">
        <f t="shared" ref="D396:E396" si="106">D397</f>
        <v>19863</v>
      </c>
      <c r="E396" s="53">
        <f t="shared" si="106"/>
        <v>11187.51</v>
      </c>
      <c r="F396" s="54">
        <f t="shared" si="81"/>
        <v>56.323365050596585</v>
      </c>
    </row>
    <row r="397" spans="1:6" ht="12.75" customHeight="1" x14ac:dyDescent="0.2">
      <c r="A397" s="55">
        <v>431</v>
      </c>
      <c r="B397" s="87" t="s">
        <v>799</v>
      </c>
      <c r="C397" s="52" t="s">
        <v>800</v>
      </c>
      <c r="D397" s="53">
        <f t="shared" ref="D397:E397" si="107">SUM(D398:D399)</f>
        <v>19863</v>
      </c>
      <c r="E397" s="53">
        <f t="shared" si="107"/>
        <v>11187.51</v>
      </c>
      <c r="F397" s="54">
        <f t="shared" si="81"/>
        <v>56.323365050596585</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19863</v>
      </c>
      <c r="E399" s="244">
        <v>11187.51</v>
      </c>
      <c r="F399" s="54">
        <f t="shared" si="81"/>
        <v>56.323365050596585</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60807460</v>
      </c>
      <c r="E402" s="53">
        <f t="shared" si="109"/>
        <v>41222607.580000006</v>
      </c>
      <c r="F402" s="54">
        <f t="shared" si="81"/>
        <v>67.79202351158888</v>
      </c>
    </row>
    <row r="403" spans="1:6" ht="12.75" customHeight="1" x14ac:dyDescent="0.2">
      <c r="A403" s="55">
        <v>451</v>
      </c>
      <c r="B403" s="87" t="s">
        <v>809</v>
      </c>
      <c r="C403" s="52" t="s">
        <v>810</v>
      </c>
      <c r="D403" s="244">
        <v>60576108</v>
      </c>
      <c r="E403" s="244">
        <v>41184664.200000003</v>
      </c>
      <c r="F403" s="54">
        <f t="shared" si="81"/>
        <v>67.988296970151993</v>
      </c>
    </row>
    <row r="404" spans="1:6" ht="12.75" customHeight="1" x14ac:dyDescent="0.2">
      <c r="A404" s="55">
        <v>452</v>
      </c>
      <c r="B404" s="87" t="s">
        <v>811</v>
      </c>
      <c r="C404" s="52" t="s">
        <v>812</v>
      </c>
      <c r="D404" s="244">
        <v>231352</v>
      </c>
      <c r="E404" s="244">
        <v>7943.38</v>
      </c>
      <c r="F404" s="54">
        <f t="shared" si="81"/>
        <v>3.4334607005774753</v>
      </c>
    </row>
    <row r="405" spans="1:6" ht="12.75" customHeight="1" x14ac:dyDescent="0.2">
      <c r="A405" s="55">
        <v>453</v>
      </c>
      <c r="B405" s="87" t="s">
        <v>813</v>
      </c>
      <c r="C405" s="52" t="s">
        <v>814</v>
      </c>
      <c r="D405" s="244">
        <v>0</v>
      </c>
      <c r="E405" s="244">
        <v>30000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189779600</v>
      </c>
      <c r="E408" s="53">
        <f t="shared" si="111"/>
        <v>184416220.03999999</v>
      </c>
      <c r="F408" s="54">
        <f t="shared" si="81"/>
        <v>97.173890154684699</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166341860</v>
      </c>
      <c r="E410" s="244">
        <v>214893583.52000001</v>
      </c>
      <c r="F410" s="54">
        <f t="shared" si="81"/>
        <v>129.18791669156519</v>
      </c>
    </row>
    <row r="411" spans="1:6" ht="12.75" customHeight="1" x14ac:dyDescent="0.2">
      <c r="A411" s="55">
        <v>97</v>
      </c>
      <c r="B411" s="87" t="s">
        <v>825</v>
      </c>
      <c r="C411" s="52" t="s">
        <v>826</v>
      </c>
      <c r="D411" s="244">
        <v>665017</v>
      </c>
      <c r="E411" s="244">
        <v>517902.13</v>
      </c>
      <c r="F411" s="54">
        <f t="shared" si="81"/>
        <v>77.878028681973547</v>
      </c>
    </row>
    <row r="412" spans="1:6" ht="12.75" customHeight="1" x14ac:dyDescent="0.2">
      <c r="A412" s="55" t="s">
        <v>606</v>
      </c>
      <c r="B412" s="87" t="s">
        <v>827</v>
      </c>
      <c r="C412" s="52" t="s">
        <v>828</v>
      </c>
      <c r="D412" s="53">
        <f>D6+D298</f>
        <v>1511292778</v>
      </c>
      <c r="E412" s="53">
        <f>E6+E298</f>
        <v>1672136264.4599998</v>
      </c>
      <c r="F412" s="54">
        <f t="shared" si="81"/>
        <v>110.64277476882111</v>
      </c>
    </row>
    <row r="413" spans="1:6" ht="12.75" customHeight="1" x14ac:dyDescent="0.2">
      <c r="A413" s="55" t="s">
        <v>606</v>
      </c>
      <c r="B413" s="87" t="s">
        <v>829</v>
      </c>
      <c r="C413" s="52" t="s">
        <v>830</v>
      </c>
      <c r="D413" s="53">
        <f t="shared" ref="D413:E413" si="112">D289+D350</f>
        <v>1579767024</v>
      </c>
      <c r="E413" s="53">
        <f t="shared" si="112"/>
        <v>1693679593.9599998</v>
      </c>
      <c r="F413" s="54">
        <f t="shared" si="81"/>
        <v>107.21071957000159</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68474246</v>
      </c>
      <c r="E415" s="53">
        <f t="shared" si="114"/>
        <v>21543329.5</v>
      </c>
      <c r="F415" s="54">
        <f t="shared" si="81"/>
        <v>31.461944831053707</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439409139</v>
      </c>
      <c r="E417" s="53">
        <f t="shared" si="116"/>
        <v>476898154.00999999</v>
      </c>
      <c r="F417" s="54">
        <f t="shared" si="81"/>
        <v>108.53168759651129</v>
      </c>
    </row>
    <row r="418" spans="1:6" ht="12.75" customHeight="1" x14ac:dyDescent="0.2">
      <c r="A418" s="57" t="s">
        <v>840</v>
      </c>
      <c r="B418" s="235" t="s">
        <v>841</v>
      </c>
      <c r="C418" s="58" t="s">
        <v>842</v>
      </c>
      <c r="D418" s="64">
        <f t="shared" ref="D418:E418" si="117">D294+D411</f>
        <v>67223802</v>
      </c>
      <c r="E418" s="64">
        <f t="shared" si="117"/>
        <v>79925320.849999994</v>
      </c>
      <c r="F418" s="59">
        <f t="shared" si="81"/>
        <v>118.89437739626804</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69084798</v>
      </c>
      <c r="E420" s="53">
        <f t="shared" si="118"/>
        <v>7890134.7300000004</v>
      </c>
      <c r="F420" s="54">
        <f t="shared" ref="F420:F647" si="119">IF(D420&lt;&gt;0,IF(E420/D420&gt;=100,"&gt;&gt;100",E420/D420*100),"-")</f>
        <v>11.420942028375041</v>
      </c>
    </row>
    <row r="421" spans="1:6" ht="24" x14ac:dyDescent="0.2">
      <c r="A421" s="55">
        <v>81</v>
      </c>
      <c r="B421" s="234" t="s">
        <v>846</v>
      </c>
      <c r="C421" s="52" t="s">
        <v>847</v>
      </c>
      <c r="D421" s="53">
        <f t="shared" ref="D421:E421" si="120">D422+D427+D430+D434+D435+D442+D447+D455</f>
        <v>64309</v>
      </c>
      <c r="E421" s="53">
        <f t="shared" si="120"/>
        <v>289567.28999999998</v>
      </c>
      <c r="F421" s="54">
        <f t="shared" si="119"/>
        <v>450.27490708920988</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64309</v>
      </c>
      <c r="E434" s="244">
        <v>250000</v>
      </c>
      <c r="F434" s="54">
        <f t="shared" si="119"/>
        <v>388.74807569702534</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39567.29</v>
      </c>
      <c r="F442" s="54" t="str">
        <f t="shared" si="119"/>
        <v>-</v>
      </c>
    </row>
    <row r="443" spans="1:6" ht="12.75" customHeight="1" x14ac:dyDescent="0.2">
      <c r="A443" s="55">
        <v>8163</v>
      </c>
      <c r="B443" s="87" t="s">
        <v>890</v>
      </c>
      <c r="C443" s="52" t="s">
        <v>891</v>
      </c>
      <c r="D443" s="244">
        <v>0</v>
      </c>
      <c r="E443" s="244">
        <v>39567.29</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3146264</v>
      </c>
      <c r="E472" s="53">
        <f t="shared" si="133"/>
        <v>43158.62</v>
      </c>
      <c r="F472" s="54">
        <f t="shared" si="119"/>
        <v>1.3717418500164005</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6.62</v>
      </c>
      <c r="F478" s="54" t="str">
        <f t="shared" si="119"/>
        <v>-</v>
      </c>
    </row>
    <row r="479" spans="1:6" ht="24" x14ac:dyDescent="0.2">
      <c r="A479" s="55">
        <v>8331</v>
      </c>
      <c r="B479" s="234" t="s">
        <v>962</v>
      </c>
      <c r="C479" s="52" t="s">
        <v>963</v>
      </c>
      <c r="D479" s="244">
        <v>0</v>
      </c>
      <c r="E479" s="244">
        <v>6.62</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3146264</v>
      </c>
      <c r="E481" s="53">
        <f t="shared" si="136"/>
        <v>43152</v>
      </c>
      <c r="F481" s="54">
        <f t="shared" si="119"/>
        <v>1.3715314417353406</v>
      </c>
    </row>
    <row r="482" spans="1:6" ht="12.75" customHeight="1" x14ac:dyDescent="0.2">
      <c r="A482" s="55">
        <v>8341</v>
      </c>
      <c r="B482" s="87" t="s">
        <v>968</v>
      </c>
      <c r="C482" s="52" t="s">
        <v>969</v>
      </c>
      <c r="D482" s="244">
        <v>3146264</v>
      </c>
      <c r="E482" s="244">
        <v>43152</v>
      </c>
      <c r="F482" s="54">
        <f t="shared" si="119"/>
        <v>1.3715314417353406</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65874225</v>
      </c>
      <c r="E484" s="53">
        <f t="shared" si="137"/>
        <v>7557408.8200000003</v>
      </c>
      <c r="F484" s="54">
        <f t="shared" si="119"/>
        <v>11.472482325219007</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16685588</v>
      </c>
      <c r="E490" s="53">
        <f t="shared" si="139"/>
        <v>8470</v>
      </c>
      <c r="F490" s="54">
        <f t="shared" si="119"/>
        <v>5.0762370496023279E-2</v>
      </c>
    </row>
    <row r="491" spans="1:6" ht="12.75" customHeight="1" x14ac:dyDescent="0.2">
      <c r="A491" s="55">
        <v>8422</v>
      </c>
      <c r="B491" s="87" t="s">
        <v>986</v>
      </c>
      <c r="C491" s="52" t="s">
        <v>987</v>
      </c>
      <c r="D491" s="244">
        <v>16685588</v>
      </c>
      <c r="E491" s="244">
        <v>8470</v>
      </c>
      <c r="F491" s="54">
        <f t="shared" si="119"/>
        <v>5.0762370496023279E-2</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44988436</v>
      </c>
      <c r="E495" s="53">
        <f t="shared" si="140"/>
        <v>7548938.8200000003</v>
      </c>
      <c r="F495" s="54">
        <f t="shared" si="119"/>
        <v>16.779731618142936</v>
      </c>
    </row>
    <row r="496" spans="1:6" ht="12.75" customHeight="1" x14ac:dyDescent="0.2">
      <c r="A496" s="55">
        <v>8443</v>
      </c>
      <c r="B496" s="87" t="s">
        <v>996</v>
      </c>
      <c r="C496" s="52" t="s">
        <v>997</v>
      </c>
      <c r="D496" s="244">
        <v>43606121</v>
      </c>
      <c r="E496" s="244">
        <v>7548938.8200000003</v>
      </c>
      <c r="F496" s="54">
        <f t="shared" si="119"/>
        <v>17.31164948150284</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1382315</v>
      </c>
      <c r="E498" s="244">
        <v>0</v>
      </c>
      <c r="F498" s="54">
        <f t="shared" si="119"/>
        <v>0</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4200000</v>
      </c>
      <c r="E502" s="53">
        <f t="shared" si="141"/>
        <v>0</v>
      </c>
      <c r="F502" s="54">
        <f t="shared" si="119"/>
        <v>0</v>
      </c>
    </row>
    <row r="503" spans="1:6" ht="12.75" customHeight="1" x14ac:dyDescent="0.2">
      <c r="A503" s="55">
        <v>8453</v>
      </c>
      <c r="B503" s="87" t="s">
        <v>1010</v>
      </c>
      <c r="C503" s="52" t="s">
        <v>1011</v>
      </c>
      <c r="D503" s="244">
        <v>4200000</v>
      </c>
      <c r="E503" s="244">
        <v>0</v>
      </c>
      <c r="F503" s="54">
        <f t="shared" si="119"/>
        <v>0</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201</v>
      </c>
      <c r="E507" s="53">
        <f t="shared" si="142"/>
        <v>0</v>
      </c>
      <c r="F507" s="54">
        <f t="shared" si="119"/>
        <v>0</v>
      </c>
    </row>
    <row r="508" spans="1:6" ht="12.75" customHeight="1" x14ac:dyDescent="0.2">
      <c r="A508" s="55">
        <v>8471</v>
      </c>
      <c r="B508" s="87" t="s">
        <v>1020</v>
      </c>
      <c r="C508" s="52" t="s">
        <v>1021</v>
      </c>
      <c r="D508" s="244">
        <v>201</v>
      </c>
      <c r="E508" s="244">
        <v>0</v>
      </c>
      <c r="F508" s="54">
        <f t="shared" si="119"/>
        <v>0</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16792536</v>
      </c>
      <c r="E528" s="53">
        <f t="shared" si="148"/>
        <v>39875817.68</v>
      </c>
      <c r="F528" s="54">
        <f t="shared" si="119"/>
        <v>237.46155839713546</v>
      </c>
    </row>
    <row r="529" spans="1:6" ht="24" x14ac:dyDescent="0.2">
      <c r="A529" s="55">
        <v>51</v>
      </c>
      <c r="B529" s="87" t="s">
        <v>1062</v>
      </c>
      <c r="C529" s="52" t="s">
        <v>1063</v>
      </c>
      <c r="D529" s="53">
        <f t="shared" ref="D529:E529" si="149">D530+D535+D538+D542+D543+D550+D555+D563</f>
        <v>0</v>
      </c>
      <c r="E529" s="53">
        <f t="shared" si="149"/>
        <v>0</v>
      </c>
      <c r="F529" s="54" t="str">
        <f t="shared" si="119"/>
        <v>-</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0</v>
      </c>
      <c r="E542" s="244">
        <v>0</v>
      </c>
      <c r="F542" s="54" t="str">
        <f t="shared" si="119"/>
        <v>-</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2551000</v>
      </c>
      <c r="E580" s="53">
        <f t="shared" si="162"/>
        <v>12447400</v>
      </c>
      <c r="F580" s="54">
        <f t="shared" si="119"/>
        <v>487.9419835358683</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2551000</v>
      </c>
      <c r="E585" s="53">
        <f t="shared" si="164"/>
        <v>12447400</v>
      </c>
      <c r="F585" s="54">
        <f t="shared" si="119"/>
        <v>487.9419835358683</v>
      </c>
    </row>
    <row r="586" spans="1:6" ht="12.75" customHeight="1" x14ac:dyDescent="0.2">
      <c r="A586" s="55">
        <v>5321</v>
      </c>
      <c r="B586" s="87" t="s">
        <v>1168</v>
      </c>
      <c r="C586" s="52" t="s">
        <v>1169</v>
      </c>
      <c r="D586" s="244">
        <v>2551000</v>
      </c>
      <c r="E586" s="244">
        <v>12447400</v>
      </c>
      <c r="F586" s="54">
        <f t="shared" si="119"/>
        <v>487.9419835358683</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14241536</v>
      </c>
      <c r="E593" s="53">
        <f t="shared" si="167"/>
        <v>27428417.68</v>
      </c>
      <c r="F593" s="54">
        <f t="shared" si="119"/>
        <v>192.59451845643616</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13196</v>
      </c>
      <c r="E599" s="53">
        <f t="shared" si="169"/>
        <v>5763051.8300000001</v>
      </c>
      <c r="F599" s="54" t="str">
        <f t="shared" si="119"/>
        <v>&gt;&gt;100</v>
      </c>
    </row>
    <row r="600" spans="1:6" ht="12.75" customHeight="1" x14ac:dyDescent="0.2">
      <c r="A600" s="55">
        <v>5422</v>
      </c>
      <c r="B600" s="87" t="s">
        <v>1195</v>
      </c>
      <c r="C600" s="52" t="s">
        <v>1196</v>
      </c>
      <c r="D600" s="244">
        <v>3956</v>
      </c>
      <c r="E600" s="244">
        <v>5754581.8300000001</v>
      </c>
      <c r="F600" s="54" t="str">
        <f t="shared" si="119"/>
        <v>&gt;&gt;100</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9240</v>
      </c>
      <c r="E602" s="244">
        <v>8470</v>
      </c>
      <c r="F602" s="54">
        <f t="shared" si="119"/>
        <v>91.666666666666657</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1936252</v>
      </c>
      <c r="E605" s="53">
        <f t="shared" si="171"/>
        <v>21665165.18</v>
      </c>
      <c r="F605" s="54">
        <f t="shared" si="119"/>
        <v>1118.9228044696661</v>
      </c>
    </row>
    <row r="606" spans="1:6" ht="24" x14ac:dyDescent="0.2">
      <c r="A606" s="55">
        <v>5443</v>
      </c>
      <c r="B606" s="87" t="s">
        <v>1207</v>
      </c>
      <c r="C606" s="52" t="s">
        <v>1208</v>
      </c>
      <c r="D606" s="244">
        <v>516423</v>
      </c>
      <c r="E606" s="244">
        <v>21402322.34</v>
      </c>
      <c r="F606" s="54">
        <f t="shared" si="119"/>
        <v>4144.3394930125105</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1419829</v>
      </c>
      <c r="E608" s="244">
        <v>262842.84000000003</v>
      </c>
      <c r="F608" s="54">
        <f t="shared" si="119"/>
        <v>18.512288451637488</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4200000</v>
      </c>
      <c r="E612" s="53">
        <f t="shared" si="172"/>
        <v>0</v>
      </c>
      <c r="F612" s="54">
        <f t="shared" si="119"/>
        <v>0</v>
      </c>
    </row>
    <row r="613" spans="1:6" ht="24" x14ac:dyDescent="0.2">
      <c r="A613" s="55">
        <v>5453</v>
      </c>
      <c r="B613" s="234" t="s">
        <v>1221</v>
      </c>
      <c r="C613" s="52" t="s">
        <v>1222</v>
      </c>
      <c r="D613" s="244">
        <v>4200000</v>
      </c>
      <c r="E613" s="244">
        <v>0</v>
      </c>
      <c r="F613" s="54">
        <f t="shared" si="119"/>
        <v>0</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8092088</v>
      </c>
      <c r="E617" s="53">
        <f t="shared" si="173"/>
        <v>200.67</v>
      </c>
      <c r="F617" s="54">
        <f t="shared" si="119"/>
        <v>2.4798296805472208E-3</v>
      </c>
    </row>
    <row r="618" spans="1:6" ht="12.75" customHeight="1" x14ac:dyDescent="0.2">
      <c r="A618" s="55">
        <v>5471</v>
      </c>
      <c r="B618" s="87" t="s">
        <v>1231</v>
      </c>
      <c r="C618" s="52" t="s">
        <v>1232</v>
      </c>
      <c r="D618" s="244">
        <v>8092088</v>
      </c>
      <c r="E618" s="244">
        <v>200.67</v>
      </c>
      <c r="F618" s="54">
        <f t="shared" si="119"/>
        <v>2.4798296805472208E-3</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52292262</v>
      </c>
      <c r="E635" s="53">
        <f t="shared" si="178"/>
        <v>0</v>
      </c>
      <c r="F635" s="54">
        <f t="shared" si="119"/>
        <v>0</v>
      </c>
    </row>
    <row r="636" spans="1:6" ht="12.75" customHeight="1" x14ac:dyDescent="0.2">
      <c r="A636" s="55" t="s">
        <v>606</v>
      </c>
      <c r="B636" s="87" t="s">
        <v>1267</v>
      </c>
      <c r="C636" s="52" t="s">
        <v>1268</v>
      </c>
      <c r="D636" s="53">
        <f t="shared" ref="D636:E636" si="179">IF(D528-D420&gt;=0,D528-D420,0)</f>
        <v>0</v>
      </c>
      <c r="E636" s="53">
        <f t="shared" si="179"/>
        <v>31985682.949999999</v>
      </c>
      <c r="F636" s="54" t="str">
        <f t="shared" si="119"/>
        <v>-</v>
      </c>
    </row>
    <row r="637" spans="1:6" ht="12.75" customHeight="1" x14ac:dyDescent="0.2">
      <c r="A637" s="55">
        <v>92213</v>
      </c>
      <c r="B637" s="87" t="s">
        <v>1269</v>
      </c>
      <c r="C637" s="52" t="s">
        <v>1270</v>
      </c>
      <c r="D637" s="244">
        <v>65412322</v>
      </c>
      <c r="E637" s="244">
        <v>86019316.790000007</v>
      </c>
      <c r="F637" s="54">
        <f t="shared" si="119"/>
        <v>131.50323082858915</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1580377576</v>
      </c>
      <c r="E639" s="53">
        <f t="shared" si="180"/>
        <v>1680026399.1899998</v>
      </c>
      <c r="F639" s="54">
        <f t="shared" si="119"/>
        <v>106.30538073326849</v>
      </c>
    </row>
    <row r="640" spans="1:6" ht="12.75" customHeight="1" x14ac:dyDescent="0.2">
      <c r="A640" s="55" t="s">
        <v>606</v>
      </c>
      <c r="B640" s="87" t="s">
        <v>1275</v>
      </c>
      <c r="C640" s="52" t="s">
        <v>1276</v>
      </c>
      <c r="D640" s="53">
        <f t="shared" ref="D640:E640" si="181">D413+D528</f>
        <v>1596559560</v>
      </c>
      <c r="E640" s="53">
        <f t="shared" si="181"/>
        <v>1733555411.6399999</v>
      </c>
      <c r="F640" s="54">
        <f t="shared" si="119"/>
        <v>108.58069157407444</v>
      </c>
    </row>
    <row r="641" spans="1:6" ht="12.75" customHeight="1" x14ac:dyDescent="0.2">
      <c r="A641" s="55" t="s">
        <v>606</v>
      </c>
      <c r="B641" s="87" t="s">
        <v>1277</v>
      </c>
      <c r="C641" s="52" t="s">
        <v>1278</v>
      </c>
      <c r="D641" s="53">
        <f t="shared" ref="D641:E641" si="182">IF(D639&gt;=D640,D639-D640,0)</f>
        <v>0</v>
      </c>
      <c r="E641" s="53">
        <f t="shared" si="182"/>
        <v>0</v>
      </c>
      <c r="F641" s="54" t="str">
        <f t="shared" si="119"/>
        <v>-</v>
      </c>
    </row>
    <row r="642" spans="1:6" ht="12.75" customHeight="1" x14ac:dyDescent="0.2">
      <c r="A642" s="55" t="s">
        <v>606</v>
      </c>
      <c r="B642" s="87" t="s">
        <v>1279</v>
      </c>
      <c r="C642" s="52" t="s">
        <v>1280</v>
      </c>
      <c r="D642" s="53">
        <f t="shared" ref="D642:E642" si="183">IF(D640&gt;=D639,D640-D639,0)</f>
        <v>16181984</v>
      </c>
      <c r="E642" s="53">
        <f t="shared" si="183"/>
        <v>53529012.450000048</v>
      </c>
      <c r="F642" s="54">
        <f t="shared" si="119"/>
        <v>330.7938782413828</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373996817</v>
      </c>
      <c r="E644" s="53">
        <f t="shared" si="185"/>
        <v>390878837.21999997</v>
      </c>
      <c r="F644" s="54">
        <f t="shared" si="119"/>
        <v>104.51394756656444</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390178801</v>
      </c>
      <c r="E646" s="53">
        <f t="shared" si="187"/>
        <v>444407849.67000002</v>
      </c>
      <c r="F646" s="54">
        <f t="shared" si="119"/>
        <v>113.89851230538792</v>
      </c>
    </row>
    <row r="647" spans="1:6" ht="24" x14ac:dyDescent="0.2">
      <c r="A647" s="57" t="s">
        <v>1289</v>
      </c>
      <c r="B647" s="235" t="s">
        <v>1290</v>
      </c>
      <c r="C647" s="58" t="s">
        <v>1289</v>
      </c>
      <c r="D647" s="245">
        <v>29987756</v>
      </c>
      <c r="E647" s="245">
        <v>35115269.18</v>
      </c>
      <c r="F647" s="59">
        <f t="shared" si="119"/>
        <v>117.09868914499637</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102396293</v>
      </c>
      <c r="E649" s="244">
        <v>121500044.2</v>
      </c>
      <c r="F649" s="54">
        <f t="shared" ref="F649:F724" si="188">IF(D649&lt;&gt;0,IF(E649/D649&gt;=100,"&gt;&gt;100",E649/D649*100),"-")</f>
        <v>118.65668242501708</v>
      </c>
    </row>
    <row r="650" spans="1:6" ht="12.75" customHeight="1" x14ac:dyDescent="0.2">
      <c r="A650" s="55" t="s">
        <v>1294</v>
      </c>
      <c r="B650" s="87" t="s">
        <v>1295</v>
      </c>
      <c r="C650" s="52" t="s">
        <v>1294</v>
      </c>
      <c r="D650" s="244">
        <v>1821667022</v>
      </c>
      <c r="E650" s="244">
        <v>1779530370.22</v>
      </c>
      <c r="F650" s="54">
        <f t="shared" si="188"/>
        <v>97.686918011298346</v>
      </c>
    </row>
    <row r="651" spans="1:6" ht="12.75" customHeight="1" x14ac:dyDescent="0.2">
      <c r="A651" s="55" t="s">
        <v>1296</v>
      </c>
      <c r="B651" s="87" t="s">
        <v>1297</v>
      </c>
      <c r="C651" s="52" t="s">
        <v>1296</v>
      </c>
      <c r="D651" s="244">
        <v>1802033458</v>
      </c>
      <c r="E651" s="244">
        <v>1775334878.51</v>
      </c>
      <c r="F651" s="54">
        <f t="shared" si="188"/>
        <v>98.518419323932434</v>
      </c>
    </row>
    <row r="652" spans="1:6" ht="24" x14ac:dyDescent="0.2">
      <c r="A652" s="55">
        <v>11</v>
      </c>
      <c r="B652" s="87" t="s">
        <v>1298</v>
      </c>
      <c r="C652" s="52" t="s">
        <v>1299</v>
      </c>
      <c r="D652" s="53">
        <f t="shared" ref="D652:E652" si="189">+D649+D650-D651</f>
        <v>122029857</v>
      </c>
      <c r="E652" s="53">
        <f t="shared" si="189"/>
        <v>125695535.91000009</v>
      </c>
      <c r="F652" s="54">
        <f t="shared" si="188"/>
        <v>103.00391969647238</v>
      </c>
    </row>
    <row r="653" spans="1:6" ht="24" x14ac:dyDescent="0.2">
      <c r="A653" s="55" t="s">
        <v>606</v>
      </c>
      <c r="B653" s="87" t="s">
        <v>1300</v>
      </c>
      <c r="C653" s="52" t="s">
        <v>1301</v>
      </c>
      <c r="D653" s="264">
        <v>152</v>
      </c>
      <c r="E653" s="264">
        <v>159</v>
      </c>
      <c r="F653" s="54">
        <f t="shared" si="188"/>
        <v>104.60526315789474</v>
      </c>
    </row>
    <row r="654" spans="1:6" ht="24" x14ac:dyDescent="0.2">
      <c r="A654" s="55" t="s">
        <v>606</v>
      </c>
      <c r="B654" s="87" t="s">
        <v>1302</v>
      </c>
      <c r="C654" s="52" t="s">
        <v>1303</v>
      </c>
      <c r="D654" s="264">
        <v>6137</v>
      </c>
      <c r="E654" s="264">
        <v>6197</v>
      </c>
      <c r="F654" s="54">
        <f t="shared" si="188"/>
        <v>100.97767638911522</v>
      </c>
    </row>
    <row r="655" spans="1:6" ht="12.75" customHeight="1" x14ac:dyDescent="0.2">
      <c r="A655" s="55" t="s">
        <v>606</v>
      </c>
      <c r="B655" s="87" t="s">
        <v>1304</v>
      </c>
      <c r="C655" s="52" t="s">
        <v>1305</v>
      </c>
      <c r="D655" s="264">
        <v>152</v>
      </c>
      <c r="E655" s="264">
        <v>159</v>
      </c>
      <c r="F655" s="54">
        <f t="shared" si="188"/>
        <v>104.60526315789474</v>
      </c>
    </row>
    <row r="656" spans="1:6" ht="12.75" customHeight="1" x14ac:dyDescent="0.2">
      <c r="A656" s="55" t="s">
        <v>606</v>
      </c>
      <c r="B656" s="87" t="s">
        <v>1306</v>
      </c>
      <c r="C656" s="52" t="s">
        <v>1307</v>
      </c>
      <c r="D656" s="264">
        <v>5591</v>
      </c>
      <c r="E656" s="264">
        <v>5671</v>
      </c>
      <c r="F656" s="54">
        <f t="shared" si="188"/>
        <v>101.43087104274726</v>
      </c>
    </row>
    <row r="657" spans="1:6" ht="24" x14ac:dyDescent="0.2">
      <c r="A657" s="55" t="s">
        <v>1308</v>
      </c>
      <c r="B657" s="87" t="s">
        <v>1309</v>
      </c>
      <c r="C657" s="52" t="s">
        <v>1310</v>
      </c>
      <c r="D657" s="244">
        <v>17681862</v>
      </c>
      <c r="E657" s="244">
        <v>22830361.640000001</v>
      </c>
      <c r="F657" s="54">
        <f t="shared" si="188"/>
        <v>129.11740652652986</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10020242</v>
      </c>
      <c r="E659" s="244">
        <v>10290582.48</v>
      </c>
      <c r="F659" s="54">
        <f t="shared" si="188"/>
        <v>102.69794362251929</v>
      </c>
    </row>
    <row r="660" spans="1:6" ht="12.75" customHeight="1" x14ac:dyDescent="0.2">
      <c r="A660" s="55">
        <v>61453</v>
      </c>
      <c r="B660" s="87" t="s">
        <v>1315</v>
      </c>
      <c r="C660" s="52" t="s">
        <v>1316</v>
      </c>
      <c r="D660" s="244">
        <v>0</v>
      </c>
      <c r="E660" s="244">
        <v>0</v>
      </c>
      <c r="F660" s="54" t="str">
        <f t="shared" si="188"/>
        <v>-</v>
      </c>
    </row>
    <row r="661" spans="1:6" ht="12.75" customHeight="1" x14ac:dyDescent="0.2">
      <c r="A661" s="55">
        <v>63311</v>
      </c>
      <c r="B661" s="87" t="s">
        <v>1317</v>
      </c>
      <c r="C661" s="52" t="s">
        <v>1318</v>
      </c>
      <c r="D661" s="244">
        <v>36481782</v>
      </c>
      <c r="E661" s="244">
        <v>56823028.43</v>
      </c>
      <c r="F661" s="54">
        <f t="shared" si="188"/>
        <v>155.75727202689825</v>
      </c>
    </row>
    <row r="662" spans="1:6" ht="12.75" customHeight="1" x14ac:dyDescent="0.2">
      <c r="A662" s="55">
        <v>63312</v>
      </c>
      <c r="B662" s="87" t="s">
        <v>1319</v>
      </c>
      <c r="C662" s="52" t="s">
        <v>1320</v>
      </c>
      <c r="D662" s="244">
        <v>0</v>
      </c>
      <c r="E662" s="244">
        <v>0</v>
      </c>
      <c r="F662" s="54" t="str">
        <f t="shared" si="188"/>
        <v>-</v>
      </c>
    </row>
    <row r="663" spans="1:6" ht="12.75" customHeight="1" x14ac:dyDescent="0.2">
      <c r="A663" s="55">
        <v>63313</v>
      </c>
      <c r="B663" s="87" t="s">
        <v>1321</v>
      </c>
      <c r="C663" s="52" t="s">
        <v>1322</v>
      </c>
      <c r="D663" s="244">
        <v>71548</v>
      </c>
      <c r="E663" s="244">
        <v>105000</v>
      </c>
      <c r="F663" s="54">
        <f t="shared" si="188"/>
        <v>146.7546262648851</v>
      </c>
    </row>
    <row r="664" spans="1:6" ht="12.75" customHeight="1" x14ac:dyDescent="0.2">
      <c r="A664" s="55">
        <v>63314</v>
      </c>
      <c r="B664" s="87" t="s">
        <v>1323</v>
      </c>
      <c r="C664" s="52" t="s">
        <v>1324</v>
      </c>
      <c r="D664" s="244">
        <v>11666</v>
      </c>
      <c r="E664" s="244">
        <v>93750</v>
      </c>
      <c r="F664" s="54">
        <f t="shared" si="188"/>
        <v>803.61734956283226</v>
      </c>
    </row>
    <row r="665" spans="1:6" ht="12.75" customHeight="1" x14ac:dyDescent="0.2">
      <c r="A665" s="55">
        <v>63321</v>
      </c>
      <c r="B665" s="87" t="s">
        <v>1325</v>
      </c>
      <c r="C665" s="52" t="s">
        <v>1326</v>
      </c>
      <c r="D665" s="244">
        <v>16537926</v>
      </c>
      <c r="E665" s="244">
        <v>24439559.260000002</v>
      </c>
      <c r="F665" s="54">
        <f t="shared" si="188"/>
        <v>147.77886453234825</v>
      </c>
    </row>
    <row r="666" spans="1:6" ht="12.75" customHeight="1" x14ac:dyDescent="0.2">
      <c r="A666" s="55">
        <v>63322</v>
      </c>
      <c r="B666" s="87" t="s">
        <v>1327</v>
      </c>
      <c r="C666" s="52" t="s">
        <v>1328</v>
      </c>
      <c r="D666" s="244">
        <v>0</v>
      </c>
      <c r="E666" s="244">
        <v>0</v>
      </c>
      <c r="F666" s="54" t="str">
        <f t="shared" si="188"/>
        <v>-</v>
      </c>
    </row>
    <row r="667" spans="1:6" ht="12.75" customHeight="1" x14ac:dyDescent="0.2">
      <c r="A667" s="55">
        <v>63323</v>
      </c>
      <c r="B667" s="87" t="s">
        <v>1329</v>
      </c>
      <c r="C667" s="52" t="s">
        <v>1330</v>
      </c>
      <c r="D667" s="244">
        <v>826265</v>
      </c>
      <c r="E667" s="244">
        <v>1051117.25</v>
      </c>
      <c r="F667" s="54">
        <f t="shared" si="188"/>
        <v>127.2130914416077</v>
      </c>
    </row>
    <row r="668" spans="1:6" ht="12.75" customHeight="1" x14ac:dyDescent="0.2">
      <c r="A668" s="55">
        <v>63324</v>
      </c>
      <c r="B668" s="87" t="s">
        <v>1331</v>
      </c>
      <c r="C668" s="52" t="s">
        <v>1332</v>
      </c>
      <c r="D668" s="244">
        <v>1237370</v>
      </c>
      <c r="E668" s="244">
        <v>1053909.0900000001</v>
      </c>
      <c r="F668" s="54">
        <f t="shared" si="188"/>
        <v>85.17331840920663</v>
      </c>
    </row>
    <row r="669" spans="1:6" ht="12.75" customHeight="1" x14ac:dyDescent="0.2">
      <c r="A669" s="55">
        <v>63414</v>
      </c>
      <c r="B669" s="87" t="s">
        <v>1333</v>
      </c>
      <c r="C669" s="52" t="s">
        <v>1334</v>
      </c>
      <c r="D669" s="244">
        <v>11969697</v>
      </c>
      <c r="E669" s="244">
        <v>3451778.41</v>
      </c>
      <c r="F669" s="54">
        <f t="shared" si="188"/>
        <v>28.837642339651538</v>
      </c>
    </row>
    <row r="670" spans="1:6" ht="12.75" customHeight="1" x14ac:dyDescent="0.2">
      <c r="A670" s="55">
        <v>63415</v>
      </c>
      <c r="B670" s="87" t="s">
        <v>1335</v>
      </c>
      <c r="C670" s="52" t="s">
        <v>1336</v>
      </c>
      <c r="D670" s="244">
        <v>30966</v>
      </c>
      <c r="E670" s="244">
        <v>108349.96</v>
      </c>
      <c r="F670" s="54">
        <f t="shared" si="188"/>
        <v>349.89976102822453</v>
      </c>
    </row>
    <row r="671" spans="1:6" ht="24" x14ac:dyDescent="0.2">
      <c r="A671" s="55">
        <v>63416</v>
      </c>
      <c r="B671" s="234" t="s">
        <v>1337</v>
      </c>
      <c r="C671" s="52" t="s">
        <v>1338</v>
      </c>
      <c r="D671" s="244">
        <v>240</v>
      </c>
      <c r="E671" s="244">
        <v>0</v>
      </c>
      <c r="F671" s="54">
        <f t="shared" si="188"/>
        <v>0</v>
      </c>
    </row>
    <row r="672" spans="1:6" ht="12.75" customHeight="1" x14ac:dyDescent="0.2">
      <c r="A672" s="55">
        <v>63424</v>
      </c>
      <c r="B672" s="87" t="s">
        <v>1339</v>
      </c>
      <c r="C672" s="52" t="s">
        <v>1340</v>
      </c>
      <c r="D672" s="244">
        <v>0</v>
      </c>
      <c r="E672" s="244">
        <v>0</v>
      </c>
      <c r="F672" s="54" t="str">
        <f t="shared" si="188"/>
        <v>-</v>
      </c>
    </row>
    <row r="673" spans="1:6" ht="12.75" customHeight="1" x14ac:dyDescent="0.2">
      <c r="A673" s="55">
        <v>63425</v>
      </c>
      <c r="B673" s="87" t="s">
        <v>1341</v>
      </c>
      <c r="C673" s="52" t="s">
        <v>1342</v>
      </c>
      <c r="D673" s="244">
        <v>70000</v>
      </c>
      <c r="E673" s="244">
        <v>0</v>
      </c>
      <c r="F673" s="54">
        <f t="shared" si="188"/>
        <v>0</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465429656</v>
      </c>
      <c r="E675" s="244">
        <v>528235700.44</v>
      </c>
      <c r="F675" s="54">
        <f t="shared" si="188"/>
        <v>113.49420769182788</v>
      </c>
    </row>
    <row r="676" spans="1:6" ht="24" x14ac:dyDescent="0.2">
      <c r="A676" s="55">
        <v>63613</v>
      </c>
      <c r="B676" s="234" t="s">
        <v>1347</v>
      </c>
      <c r="C676" s="52" t="s">
        <v>1348</v>
      </c>
      <c r="D676" s="244">
        <v>17146074</v>
      </c>
      <c r="E676" s="244">
        <v>16326050.689999999</v>
      </c>
      <c r="F676" s="54">
        <f t="shared" si="188"/>
        <v>95.217428141275946</v>
      </c>
    </row>
    <row r="677" spans="1:6" ht="24" x14ac:dyDescent="0.2">
      <c r="A677" s="55">
        <v>63622</v>
      </c>
      <c r="B677" s="234" t="s">
        <v>1349</v>
      </c>
      <c r="C677" s="52" t="s">
        <v>1350</v>
      </c>
      <c r="D677" s="244">
        <v>26091698</v>
      </c>
      <c r="E677" s="244">
        <v>29882146.25</v>
      </c>
      <c r="F677" s="54">
        <f t="shared" si="188"/>
        <v>114.52741117117023</v>
      </c>
    </row>
    <row r="678" spans="1:6" ht="24" x14ac:dyDescent="0.2">
      <c r="A678" s="55">
        <v>63623</v>
      </c>
      <c r="B678" s="234" t="s">
        <v>1351</v>
      </c>
      <c r="C678" s="52" t="s">
        <v>1352</v>
      </c>
      <c r="D678" s="244">
        <v>7457533</v>
      </c>
      <c r="E678" s="244">
        <v>709225.15</v>
      </c>
      <c r="F678" s="54">
        <f t="shared" si="188"/>
        <v>9.51018453421527</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25749999</v>
      </c>
      <c r="E694" s="244">
        <v>39627927.25</v>
      </c>
      <c r="F694" s="54">
        <f t="shared" si="188"/>
        <v>153.89486908329587</v>
      </c>
    </row>
    <row r="695" spans="1:6" ht="12.75" customHeight="1" x14ac:dyDescent="0.2">
      <c r="A695" s="55">
        <v>63812</v>
      </c>
      <c r="B695" s="234" t="s">
        <v>1370</v>
      </c>
      <c r="C695" s="52" t="s">
        <v>1371</v>
      </c>
      <c r="D695" s="244">
        <v>16212</v>
      </c>
      <c r="E695" s="244">
        <v>1242</v>
      </c>
      <c r="F695" s="54">
        <f t="shared" si="188"/>
        <v>7.66099185788305</v>
      </c>
    </row>
    <row r="696" spans="1:6" ht="24" x14ac:dyDescent="0.2">
      <c r="A696" s="55" t="s">
        <v>1372</v>
      </c>
      <c r="B696" s="234" t="s">
        <v>1373</v>
      </c>
      <c r="C696" s="52" t="s">
        <v>1372</v>
      </c>
      <c r="D696" s="244">
        <v>121256</v>
      </c>
      <c r="E696" s="244">
        <v>680772.72</v>
      </c>
      <c r="F696" s="54">
        <f t="shared" si="188"/>
        <v>561.43425479976247</v>
      </c>
    </row>
    <row r="697" spans="1:6" ht="24" x14ac:dyDescent="0.2">
      <c r="A697" s="55" t="s">
        <v>1374</v>
      </c>
      <c r="B697" s="234" t="s">
        <v>1375</v>
      </c>
      <c r="C697" s="52" t="s">
        <v>1374</v>
      </c>
      <c r="D697" s="244">
        <v>5910985</v>
      </c>
      <c r="E697" s="244">
        <v>2748570.52</v>
      </c>
      <c r="F697" s="54">
        <f t="shared" si="188"/>
        <v>46.499365503380567</v>
      </c>
    </row>
    <row r="698" spans="1:6" ht="12.75" customHeight="1" x14ac:dyDescent="0.2">
      <c r="A698" s="55">
        <v>63821</v>
      </c>
      <c r="B698" s="234" t="s">
        <v>1376</v>
      </c>
      <c r="C698" s="52" t="s">
        <v>1377</v>
      </c>
      <c r="D698" s="244">
        <v>67577623</v>
      </c>
      <c r="E698" s="244">
        <v>65007997.310000002</v>
      </c>
      <c r="F698" s="54">
        <f t="shared" si="188"/>
        <v>96.19751986541462</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91250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64337886</v>
      </c>
      <c r="E710" s="244">
        <v>80998278.170000002</v>
      </c>
      <c r="F710" s="54">
        <f t="shared" si="188"/>
        <v>125.89515012973848</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2770077</v>
      </c>
      <c r="E712" s="244">
        <v>1380448.81</v>
      </c>
      <c r="F712" s="54">
        <f t="shared" si="188"/>
        <v>49.834311825988955</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2467312</v>
      </c>
      <c r="E716" s="244">
        <v>2989740.07</v>
      </c>
      <c r="F716" s="54">
        <f t="shared" si="188"/>
        <v>121.17397678120967</v>
      </c>
    </row>
    <row r="717" spans="1:6" ht="12.75" customHeight="1" x14ac:dyDescent="0.2">
      <c r="A717" s="55">
        <v>31215</v>
      </c>
      <c r="B717" s="87" t="s">
        <v>1411</v>
      </c>
      <c r="C717" s="52" t="s">
        <v>1412</v>
      </c>
      <c r="D717" s="244">
        <v>2477863</v>
      </c>
      <c r="E717" s="244">
        <v>2322509.48</v>
      </c>
      <c r="F717" s="54">
        <f t="shared" si="188"/>
        <v>93.730342637990887</v>
      </c>
    </row>
    <row r="718" spans="1:6" ht="12.75" customHeight="1" x14ac:dyDescent="0.2">
      <c r="A718" s="55">
        <v>32121</v>
      </c>
      <c r="B718" s="87" t="s">
        <v>1413</v>
      </c>
      <c r="C718" s="52" t="s">
        <v>1414</v>
      </c>
      <c r="D718" s="244">
        <v>31116687</v>
      </c>
      <c r="E718" s="244">
        <v>36200104.960000001</v>
      </c>
      <c r="F718" s="54">
        <f t="shared" si="188"/>
        <v>116.33662979609622</v>
      </c>
    </row>
    <row r="719" spans="1:6" ht="12.75" customHeight="1" x14ac:dyDescent="0.2">
      <c r="A719" s="55" t="s">
        <v>1415</v>
      </c>
      <c r="B719" s="87" t="s">
        <v>1416</v>
      </c>
      <c r="C719" s="52" t="s">
        <v>1415</v>
      </c>
      <c r="D719" s="244">
        <v>5701</v>
      </c>
      <c r="E719" s="244">
        <v>12114.54</v>
      </c>
      <c r="F719" s="54">
        <f t="shared" si="188"/>
        <v>212.4985090335029</v>
      </c>
    </row>
    <row r="720" spans="1:6" ht="12.75" customHeight="1" x14ac:dyDescent="0.2">
      <c r="A720" s="55" t="s">
        <v>1417</v>
      </c>
      <c r="B720" s="87" t="s">
        <v>1418</v>
      </c>
      <c r="C720" s="52" t="s">
        <v>1417</v>
      </c>
      <c r="D720" s="244">
        <v>1725047</v>
      </c>
      <c r="E720" s="244">
        <v>1570517.96</v>
      </c>
      <c r="F720" s="54">
        <f t="shared" si="188"/>
        <v>91.042038854593528</v>
      </c>
    </row>
    <row r="721" spans="1:6" ht="12.75" customHeight="1" x14ac:dyDescent="0.2">
      <c r="A721" s="55" t="s">
        <v>1419</v>
      </c>
      <c r="B721" s="87" t="s">
        <v>1420</v>
      </c>
      <c r="C721" s="52" t="s">
        <v>1419</v>
      </c>
      <c r="D721" s="244">
        <v>441976</v>
      </c>
      <c r="E721" s="244">
        <v>628970</v>
      </c>
      <c r="F721" s="54">
        <f t="shared" si="188"/>
        <v>142.30863214292179</v>
      </c>
    </row>
    <row r="722" spans="1:6" ht="12.75" customHeight="1" x14ac:dyDescent="0.2">
      <c r="A722" s="55" t="s">
        <v>1421</v>
      </c>
      <c r="B722" s="87" t="s">
        <v>1422</v>
      </c>
      <c r="C722" s="52" t="s">
        <v>1421</v>
      </c>
      <c r="D722" s="244">
        <v>8733777</v>
      </c>
      <c r="E722" s="244">
        <v>11121797.130000001</v>
      </c>
      <c r="F722" s="54">
        <f t="shared" si="188"/>
        <v>127.34235291329286</v>
      </c>
    </row>
    <row r="723" spans="1:6" ht="12.75" customHeight="1" x14ac:dyDescent="0.2">
      <c r="A723" s="55" t="s">
        <v>1423</v>
      </c>
      <c r="B723" s="87" t="s">
        <v>1424</v>
      </c>
      <c r="C723" s="52" t="s">
        <v>1423</v>
      </c>
      <c r="D723" s="244">
        <v>602022</v>
      </c>
      <c r="E723" s="244">
        <v>362309.59</v>
      </c>
      <c r="F723" s="54">
        <f t="shared" si="188"/>
        <v>60.182117929245116</v>
      </c>
    </row>
    <row r="724" spans="1:6" ht="12.75" customHeight="1" x14ac:dyDescent="0.2">
      <c r="A724" s="55" t="s">
        <v>1425</v>
      </c>
      <c r="B724" s="87" t="s">
        <v>1426</v>
      </c>
      <c r="C724" s="52" t="s">
        <v>1425</v>
      </c>
      <c r="D724" s="244">
        <v>1828108</v>
      </c>
      <c r="E724" s="244">
        <v>6497839.1500000004</v>
      </c>
      <c r="F724" s="54">
        <f t="shared" si="188"/>
        <v>355.44066050802252</v>
      </c>
    </row>
    <row r="725" spans="1:6" ht="12.75" customHeight="1" x14ac:dyDescent="0.2">
      <c r="A725" s="55">
        <v>32911</v>
      </c>
      <c r="B725" s="87" t="s">
        <v>1427</v>
      </c>
      <c r="C725" s="52" t="s">
        <v>1428</v>
      </c>
      <c r="D725" s="244">
        <v>1404253</v>
      </c>
      <c r="E725" s="244">
        <v>1178594.93</v>
      </c>
      <c r="F725" s="54">
        <f t="shared" ref="F725:F979" si="190">IF(D725&lt;&gt;0,IF(E725/D725&gt;=100,"&gt;&gt;100",E725/D725*100),"-")</f>
        <v>83.930383627451747</v>
      </c>
    </row>
    <row r="726" spans="1:6" ht="12.75" customHeight="1" x14ac:dyDescent="0.2">
      <c r="A726" s="55" t="s">
        <v>1429</v>
      </c>
      <c r="B726" s="87" t="s">
        <v>1430</v>
      </c>
      <c r="C726" s="52" t="s">
        <v>1429</v>
      </c>
      <c r="D726" s="244">
        <v>632221</v>
      </c>
      <c r="E726" s="244">
        <v>1090688.57</v>
      </c>
      <c r="F726" s="54">
        <f t="shared" si="190"/>
        <v>172.51697903106668</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241348</v>
      </c>
      <c r="E739" s="244">
        <v>244579.84</v>
      </c>
      <c r="F739" s="54">
        <f t="shared" si="190"/>
        <v>101.33907884051246</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1046582</v>
      </c>
      <c r="E742" s="244">
        <v>1209283.96</v>
      </c>
      <c r="F742" s="54">
        <f t="shared" si="190"/>
        <v>115.54603079357375</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31989</v>
      </c>
      <c r="E744" s="244">
        <v>35605.35</v>
      </c>
      <c r="F744" s="54">
        <f t="shared" si="190"/>
        <v>111.3049798368189</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3768710</v>
      </c>
      <c r="E759" s="244">
        <v>5344162.2300000004</v>
      </c>
      <c r="F759" s="54">
        <f t="shared" si="190"/>
        <v>141.80348793088353</v>
      </c>
    </row>
    <row r="760" spans="1:6" ht="12.75" customHeight="1" x14ac:dyDescent="0.2">
      <c r="A760" s="55">
        <v>35232</v>
      </c>
      <c r="B760" s="87" t="s">
        <v>1497</v>
      </c>
      <c r="C760" s="52" t="s">
        <v>1498</v>
      </c>
      <c r="D760" s="244">
        <v>1097241</v>
      </c>
      <c r="E760" s="244">
        <v>1108797.68</v>
      </c>
      <c r="F760" s="54">
        <f t="shared" si="190"/>
        <v>101.05324901275105</v>
      </c>
    </row>
    <row r="761" spans="1:6" ht="12.75" customHeight="1" x14ac:dyDescent="0.2">
      <c r="A761" s="55">
        <v>36313</v>
      </c>
      <c r="B761" s="87" t="s">
        <v>1499</v>
      </c>
      <c r="C761" s="52" t="s">
        <v>1500</v>
      </c>
      <c r="D761" s="244">
        <v>0</v>
      </c>
      <c r="E761" s="244">
        <v>0</v>
      </c>
      <c r="F761" s="54" t="str">
        <f t="shared" si="190"/>
        <v>-</v>
      </c>
    </row>
    <row r="762" spans="1:6" ht="12.75" customHeight="1" x14ac:dyDescent="0.2">
      <c r="A762" s="55">
        <v>36314</v>
      </c>
      <c r="B762" s="87" t="s">
        <v>1501</v>
      </c>
      <c r="C762" s="52" t="s">
        <v>1502</v>
      </c>
      <c r="D762" s="244">
        <v>125000</v>
      </c>
      <c r="E762" s="244">
        <v>350</v>
      </c>
      <c r="F762" s="54">
        <f t="shared" si="190"/>
        <v>0.27999999999999997</v>
      </c>
    </row>
    <row r="763" spans="1:6" ht="12.75" customHeight="1" x14ac:dyDescent="0.2">
      <c r="A763" s="55">
        <v>36315</v>
      </c>
      <c r="B763" s="87" t="s">
        <v>1503</v>
      </c>
      <c r="C763" s="52" t="s">
        <v>1504</v>
      </c>
      <c r="D763" s="244">
        <v>550183</v>
      </c>
      <c r="E763" s="244">
        <v>1409265</v>
      </c>
      <c r="F763" s="54">
        <f t="shared" si="190"/>
        <v>256.14477364804077</v>
      </c>
    </row>
    <row r="764" spans="1:6" ht="12.75" customHeight="1" x14ac:dyDescent="0.2">
      <c r="A764" s="55">
        <v>36316</v>
      </c>
      <c r="B764" s="87" t="s">
        <v>1505</v>
      </c>
      <c r="C764" s="52" t="s">
        <v>1506</v>
      </c>
      <c r="D764" s="244">
        <v>528150</v>
      </c>
      <c r="E764" s="244">
        <v>2756435</v>
      </c>
      <c r="F764" s="54">
        <f t="shared" si="190"/>
        <v>521.90381520401399</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0</v>
      </c>
      <c r="E769" s="244">
        <v>0</v>
      </c>
      <c r="F769" s="54" t="str">
        <f t="shared" si="190"/>
        <v>-</v>
      </c>
    </row>
    <row r="770" spans="1:6" ht="12.75" customHeight="1" x14ac:dyDescent="0.2">
      <c r="A770" s="55">
        <v>36325</v>
      </c>
      <c r="B770" s="87" t="s">
        <v>1517</v>
      </c>
      <c r="C770" s="52" t="s">
        <v>1518</v>
      </c>
      <c r="D770" s="244">
        <v>355185</v>
      </c>
      <c r="E770" s="244">
        <v>392274.41</v>
      </c>
      <c r="F770" s="54">
        <f t="shared" si="190"/>
        <v>110.44227937553669</v>
      </c>
    </row>
    <row r="771" spans="1:6" ht="12.75" customHeight="1" x14ac:dyDescent="0.2">
      <c r="A771" s="55">
        <v>36326</v>
      </c>
      <c r="B771" s="87" t="s">
        <v>1519</v>
      </c>
      <c r="C771" s="52" t="s">
        <v>1520</v>
      </c>
      <c r="D771" s="244">
        <v>728500</v>
      </c>
      <c r="E771" s="244">
        <v>245000</v>
      </c>
      <c r="F771" s="54">
        <f t="shared" si="190"/>
        <v>33.630748112560056</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401728</v>
      </c>
      <c r="E791" s="244">
        <v>734167.53</v>
      </c>
      <c r="F791" s="54">
        <f t="shared" si="190"/>
        <v>182.75239216584356</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32360</v>
      </c>
      <c r="E816" s="244">
        <v>49946.78</v>
      </c>
      <c r="F816" s="54">
        <f t="shared" si="190"/>
        <v>154.34728059332511</v>
      </c>
    </row>
    <row r="817" spans="1:6" ht="12.75" customHeight="1" x14ac:dyDescent="0.2">
      <c r="A817" s="55" t="s">
        <v>1611</v>
      </c>
      <c r="B817" s="87" t="s">
        <v>1612</v>
      </c>
      <c r="C817" s="52" t="s">
        <v>1611</v>
      </c>
      <c r="D817" s="244">
        <v>24068</v>
      </c>
      <c r="E817" s="244">
        <v>58535.64</v>
      </c>
      <c r="F817" s="54">
        <f t="shared" si="190"/>
        <v>243.20940668107031</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1425353</v>
      </c>
      <c r="E819" s="244">
        <v>1677405.46</v>
      </c>
      <c r="F819" s="54">
        <f t="shared" si="190"/>
        <v>117.68351138279429</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1016030</v>
      </c>
      <c r="E823" s="244">
        <v>1168370.8</v>
      </c>
      <c r="F823" s="54">
        <f t="shared" si="190"/>
        <v>114.99373050008366</v>
      </c>
    </row>
    <row r="824" spans="1:6" ht="12.75" customHeight="1" x14ac:dyDescent="0.2">
      <c r="A824" s="55">
        <v>37221</v>
      </c>
      <c r="B824" s="87" t="s">
        <v>1625</v>
      </c>
      <c r="C824" s="52" t="s">
        <v>1626</v>
      </c>
      <c r="D824" s="244">
        <v>21196518</v>
      </c>
      <c r="E824" s="244">
        <v>28219399.530000001</v>
      </c>
      <c r="F824" s="54">
        <f t="shared" si="190"/>
        <v>133.13224148419093</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779150</v>
      </c>
      <c r="E826" s="244">
        <v>1403119.95</v>
      </c>
      <c r="F826" s="54">
        <f t="shared" si="190"/>
        <v>180.08341782711929</v>
      </c>
    </row>
    <row r="827" spans="1:6" ht="12.75" customHeight="1" x14ac:dyDescent="0.2">
      <c r="A827" s="55" t="s">
        <v>1630</v>
      </c>
      <c r="B827" s="87" t="s">
        <v>1631</v>
      </c>
      <c r="C827" s="52" t="s">
        <v>1630</v>
      </c>
      <c r="D827" s="244">
        <v>65951</v>
      </c>
      <c r="E827" s="244">
        <v>36664.15</v>
      </c>
      <c r="F827" s="54">
        <f t="shared" si="190"/>
        <v>55.593016027050389</v>
      </c>
    </row>
    <row r="828" spans="1:6" ht="12.75" customHeight="1" x14ac:dyDescent="0.2">
      <c r="A828" s="55" t="s">
        <v>1632</v>
      </c>
      <c r="B828" s="87" t="s">
        <v>1633</v>
      </c>
      <c r="C828" s="52" t="s">
        <v>1632</v>
      </c>
      <c r="D828" s="244">
        <v>3146175</v>
      </c>
      <c r="E828" s="244">
        <v>4092367.02</v>
      </c>
      <c r="F828" s="54">
        <f t="shared" si="190"/>
        <v>130.0743607714129</v>
      </c>
    </row>
    <row r="829" spans="1:6" ht="12.75" customHeight="1" x14ac:dyDescent="0.2">
      <c r="A829" s="55">
        <v>38117</v>
      </c>
      <c r="B829" s="87" t="s">
        <v>1634</v>
      </c>
      <c r="C829" s="52" t="s">
        <v>1635</v>
      </c>
      <c r="D829" s="244">
        <v>700</v>
      </c>
      <c r="E829" s="244">
        <v>2452</v>
      </c>
      <c r="F829" s="54">
        <f t="shared" si="190"/>
        <v>350.28571428571428</v>
      </c>
    </row>
    <row r="830" spans="1:6" ht="12.75" customHeight="1" x14ac:dyDescent="0.2">
      <c r="A830" s="55">
        <v>38612</v>
      </c>
      <c r="B830" s="87" t="s">
        <v>1636</v>
      </c>
      <c r="C830" s="52" t="s">
        <v>1637</v>
      </c>
      <c r="D830" s="244">
        <v>1000000</v>
      </c>
      <c r="E830" s="244">
        <v>100000</v>
      </c>
      <c r="F830" s="54">
        <f t="shared" si="190"/>
        <v>10</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64309</v>
      </c>
      <c r="E851" s="244">
        <v>250000</v>
      </c>
      <c r="F851" s="54">
        <f t="shared" si="190"/>
        <v>388.74807569702534</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39567.29</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16676348</v>
      </c>
      <c r="E879" s="244">
        <v>0</v>
      </c>
      <c r="F879" s="54">
        <f t="shared" si="190"/>
        <v>0</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22801149</v>
      </c>
      <c r="E885" s="244">
        <v>6922434.6299999999</v>
      </c>
      <c r="F885" s="54">
        <f t="shared" si="190"/>
        <v>30.360025409245821</v>
      </c>
    </row>
    <row r="886" spans="1:6" ht="24" x14ac:dyDescent="0.2">
      <c r="A886" s="55">
        <v>84432</v>
      </c>
      <c r="B886" s="87" t="s">
        <v>1748</v>
      </c>
      <c r="C886" s="52" t="s">
        <v>1749</v>
      </c>
      <c r="D886" s="244">
        <v>20804972</v>
      </c>
      <c r="E886" s="244">
        <v>626504.18999999994</v>
      </c>
      <c r="F886" s="54">
        <f t="shared" si="190"/>
        <v>3.0113195538066568</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0</v>
      </c>
      <c r="F889" s="54" t="str">
        <f t="shared" si="190"/>
        <v>-</v>
      </c>
    </row>
    <row r="890" spans="1:6" ht="24" x14ac:dyDescent="0.2">
      <c r="A890" s="55" t="s">
        <v>1756</v>
      </c>
      <c r="B890" s="234" t="s">
        <v>1757</v>
      </c>
      <c r="C890" s="52" t="s">
        <v>1756</v>
      </c>
      <c r="D890" s="244">
        <v>1382315</v>
      </c>
      <c r="E890" s="244">
        <v>0</v>
      </c>
      <c r="F890" s="54">
        <f t="shared" si="190"/>
        <v>0</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201</v>
      </c>
      <c r="E900" s="244">
        <v>0</v>
      </c>
      <c r="F900" s="54">
        <f t="shared" si="190"/>
        <v>0</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0</v>
      </c>
      <c r="E919" s="244">
        <v>0</v>
      </c>
      <c r="F919" s="54" t="str">
        <f t="shared" si="190"/>
        <v>-</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3956</v>
      </c>
      <c r="E946" s="244">
        <v>0</v>
      </c>
      <c r="F946" s="54">
        <f t="shared" si="190"/>
        <v>0</v>
      </c>
    </row>
    <row r="947" spans="1:6" ht="24" x14ac:dyDescent="0.2">
      <c r="A947" s="55">
        <v>54222</v>
      </c>
      <c r="B947" s="234" t="s">
        <v>1870</v>
      </c>
      <c r="C947" s="52" t="s">
        <v>1871</v>
      </c>
      <c r="D947" s="244">
        <v>0</v>
      </c>
      <c r="E947" s="244">
        <v>5754581.8300000001</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9240</v>
      </c>
      <c r="E950" s="244">
        <v>8470</v>
      </c>
      <c r="F950" s="54">
        <f t="shared" si="190"/>
        <v>91.666666666666657</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5467266.3399999999</v>
      </c>
      <c r="F953" s="54" t="str">
        <f t="shared" si="190"/>
        <v>-</v>
      </c>
    </row>
    <row r="954" spans="1:6" ht="24" x14ac:dyDescent="0.2">
      <c r="A954" s="55">
        <v>54432</v>
      </c>
      <c r="B954" s="87" t="s">
        <v>1884</v>
      </c>
      <c r="C954" s="52" t="s">
        <v>1885</v>
      </c>
      <c r="D954" s="244">
        <v>516423</v>
      </c>
      <c r="E954" s="244">
        <v>2119276.88</v>
      </c>
      <c r="F954" s="54">
        <f t="shared" si="190"/>
        <v>410.37616062801226</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138065</v>
      </c>
      <c r="E958" s="244">
        <v>262842.84000000003</v>
      </c>
      <c r="F958" s="54">
        <f t="shared" si="190"/>
        <v>190.37615615833124</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8092088</v>
      </c>
      <c r="E968" s="244">
        <v>200.67</v>
      </c>
      <c r="F968" s="54">
        <f t="shared" si="190"/>
        <v>2.4798296805472208E-3</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8470</v>
      </c>
      <c r="E985" s="246">
        <v>8470</v>
      </c>
      <c r="F985" s="65">
        <f t="shared" ref="F985:F992" si="192">IF(D985&lt;&gt;0,IF(E985/D985&gt;=100,"&gt;&gt;100",E985/D985*100),"-")</f>
        <v>100</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1244250</v>
      </c>
      <c r="E987" s="247">
        <v>981407.55</v>
      </c>
      <c r="F987" s="54">
        <f t="shared" si="192"/>
        <v>78.875430982519589</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77"/>
  <sheetViews>
    <sheetView showGridLines="0" workbookViewId="0">
      <selection activeCell="B6" sqref="B6"/>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1619870916</v>
      </c>
      <c r="E6" s="231">
        <f t="shared" si="0"/>
        <v>1766793441.8899999</v>
      </c>
      <c r="F6" s="232">
        <f t="shared" ref="F6:F260" si="1">IF(D6&gt;0,IF(E6/D6&gt;=100,"&gt;&gt;100",E6/D6*100),"-")</f>
        <v>109.07001443379207</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1371328474</v>
      </c>
      <c r="E7" s="106">
        <f t="shared" si="2"/>
        <v>1486601666.8299999</v>
      </c>
      <c r="F7" s="95">
        <f t="shared" si="1"/>
        <v>108.40595050825146</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65530493</v>
      </c>
      <c r="E8" s="106">
        <f>E9+E10-E11</f>
        <v>64014747.730000012</v>
      </c>
      <c r="F8" s="95">
        <f t="shared" si="1"/>
        <v>97.686961900317172</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62167761</v>
      </c>
      <c r="E9" s="249">
        <v>60812689.240000002</v>
      </c>
      <c r="F9" s="95">
        <f t="shared" si="1"/>
        <v>97.820298273248099</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6968980</v>
      </c>
      <c r="E10" s="249">
        <v>7223204.4699999997</v>
      </c>
      <c r="F10" s="95">
        <f t="shared" si="1"/>
        <v>103.64794374499569</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3606248</v>
      </c>
      <c r="E11" s="249">
        <v>4021145.98</v>
      </c>
      <c r="F11" s="95">
        <f t="shared" si="1"/>
        <v>111.50497636324512</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1010872905</v>
      </c>
      <c r="E12" s="106">
        <f t="shared" si="3"/>
        <v>1078548712.27</v>
      </c>
      <c r="F12" s="95">
        <f t="shared" si="1"/>
        <v>106.69478892304467</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882713167</v>
      </c>
      <c r="E13" s="106">
        <f t="shared" si="4"/>
        <v>939114284.94999993</v>
      </c>
      <c r="F13" s="95">
        <f t="shared" si="1"/>
        <v>106.38951814230725</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9231804</v>
      </c>
      <c r="E14" s="249">
        <v>9238460.0399999991</v>
      </c>
      <c r="F14" s="95">
        <f t="shared" si="1"/>
        <v>100.07209901770011</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1372117366</v>
      </c>
      <c r="E15" s="249">
        <v>1444022063.53</v>
      </c>
      <c r="F15" s="95">
        <f t="shared" si="1"/>
        <v>105.24041888192237</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9547235</v>
      </c>
      <c r="E16" s="249">
        <v>9552017.9900000002</v>
      </c>
      <c r="F16" s="95">
        <f t="shared" si="1"/>
        <v>100.05009816978423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56254425</v>
      </c>
      <c r="E17" s="249">
        <v>53070327.969999999</v>
      </c>
      <c r="F17" s="95">
        <f t="shared" si="1"/>
        <v>94.339828324616235</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564437663</v>
      </c>
      <c r="E18" s="249">
        <v>576768584.58000004</v>
      </c>
      <c r="F18" s="95">
        <f t="shared" si="1"/>
        <v>102.18463833799838</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98131125</v>
      </c>
      <c r="E19" s="106">
        <f t="shared" si="5"/>
        <v>116571747.66000003</v>
      </c>
      <c r="F19" s="95">
        <f t="shared" si="1"/>
        <v>118.79181825338294</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131340059</v>
      </c>
      <c r="E20" s="249">
        <v>141990174.34999999</v>
      </c>
      <c r="F20" s="95">
        <f t="shared" si="1"/>
        <v>108.10880962829475</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8713890</v>
      </c>
      <c r="E21" s="249">
        <v>8829248.5500000007</v>
      </c>
      <c r="F21" s="95">
        <f t="shared" si="1"/>
        <v>101.32384675500839</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55271227</v>
      </c>
      <c r="E22" s="249">
        <v>56077527.969999999</v>
      </c>
      <c r="F22" s="95">
        <f t="shared" si="1"/>
        <v>101.45880779885708</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231357873</v>
      </c>
      <c r="E23" s="249">
        <v>253707987.74000001</v>
      </c>
      <c r="F23" s="95">
        <f t="shared" si="1"/>
        <v>109.66040811587163</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6715147</v>
      </c>
      <c r="E24" s="249">
        <v>6638873.21</v>
      </c>
      <c r="F24" s="95">
        <f t="shared" si="1"/>
        <v>98.864153085554193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10581637</v>
      </c>
      <c r="E25" s="249">
        <v>11856195.960000001</v>
      </c>
      <c r="F25" s="95">
        <f t="shared" si="1"/>
        <v>112.04500740291886</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69115450</v>
      </c>
      <c r="E26" s="249">
        <v>73244677.939999998</v>
      </c>
      <c r="F26" s="95">
        <f t="shared" si="1"/>
        <v>105.97439203535532</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414964158</v>
      </c>
      <c r="E28" s="249">
        <v>435772938.06</v>
      </c>
      <c r="F28" s="95">
        <f t="shared" si="1"/>
        <v>105.01459696188991</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9113895</v>
      </c>
      <c r="E29" s="106">
        <f t="shared" si="6"/>
        <v>8371763.4100000001</v>
      </c>
      <c r="F29" s="95">
        <f t="shared" si="1"/>
        <v>91.857141321026845</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31491526</v>
      </c>
      <c r="E30" s="249">
        <v>31556182.640000001</v>
      </c>
      <c r="F30" s="95">
        <f t="shared" si="1"/>
        <v>100.20531440743774</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111363</v>
      </c>
      <c r="E32" s="249">
        <v>111362.5</v>
      </c>
      <c r="F32" s="95">
        <f t="shared" si="1"/>
        <v>99.999551017842549</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22488994</v>
      </c>
      <c r="E34" s="249">
        <v>23295781.73</v>
      </c>
      <c r="F34" s="95">
        <f t="shared" si="1"/>
        <v>103.58747807927735</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11898735</v>
      </c>
      <c r="E35" s="106">
        <f t="shared" si="7"/>
        <v>10679527.169999996</v>
      </c>
      <c r="F35" s="95">
        <f t="shared" si="1"/>
        <v>89.753466818111306</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23896595</v>
      </c>
      <c r="E36" s="249">
        <v>25899504.27</v>
      </c>
      <c r="F36" s="95">
        <f t="shared" si="1"/>
        <v>108.38156762501102</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271415</v>
      </c>
      <c r="E37" s="249">
        <v>268743.33</v>
      </c>
      <c r="F37" s="95">
        <f t="shared" si="1"/>
        <v>99.015651308881232</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0</v>
      </c>
      <c r="E38" s="249">
        <v>0</v>
      </c>
      <c r="F38" s="95" t="str">
        <f t="shared" si="1"/>
        <v>-</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551231</v>
      </c>
      <c r="E39" s="249">
        <v>551231.69999999995</v>
      </c>
      <c r="F39" s="95">
        <f t="shared" si="1"/>
        <v>100.00012698850391</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12820506</v>
      </c>
      <c r="E40" s="249">
        <v>16039952.130000001</v>
      </c>
      <c r="F40" s="95">
        <f t="shared" si="1"/>
        <v>125.11169317342078</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732733</v>
      </c>
      <c r="E41" s="106">
        <f t="shared" si="8"/>
        <v>768337.63000000012</v>
      </c>
      <c r="F41" s="95">
        <f t="shared" si="1"/>
        <v>104.85915469891489</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1979035</v>
      </c>
      <c r="E42" s="249">
        <v>2008697.22</v>
      </c>
      <c r="F42" s="95">
        <f t="shared" si="1"/>
        <v>101.49882240586952</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157750</v>
      </c>
      <c r="E43" s="249">
        <v>146550.39999999999</v>
      </c>
      <c r="F43" s="95">
        <f t="shared" si="1"/>
        <v>92.900412044374008</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1404052</v>
      </c>
      <c r="E44" s="249">
        <v>1386909.99</v>
      </c>
      <c r="F44" s="95">
        <f t="shared" si="1"/>
        <v>98.779104335167077</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8283250</v>
      </c>
      <c r="E45" s="106">
        <f t="shared" si="9"/>
        <v>3043051.4499999983</v>
      </c>
      <c r="F45" s="95">
        <f t="shared" si="1"/>
        <v>36.737409229469087</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9698807</v>
      </c>
      <c r="E47" s="249">
        <v>9980212.8599999994</v>
      </c>
      <c r="F47" s="95">
        <f t="shared" si="1"/>
        <v>102.90144818842153</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5829347</v>
      </c>
      <c r="E48" s="249">
        <v>483525.7</v>
      </c>
      <c r="F48" s="95">
        <f t="shared" si="1"/>
        <v>8.2946803475586535</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406530</v>
      </c>
      <c r="E49" s="249">
        <v>352409.59999999998</v>
      </c>
      <c r="F49" s="95">
        <f t="shared" si="1"/>
        <v>86.687230954665083</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7651434</v>
      </c>
      <c r="E50" s="249">
        <v>7773096.71</v>
      </c>
      <c r="F50" s="95">
        <f t="shared" si="1"/>
        <v>101.59006416313596</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20132</v>
      </c>
      <c r="E51" s="249">
        <v>31319.32</v>
      </c>
      <c r="F51" s="95">
        <f t="shared" si="1"/>
        <v>155.56983906218954</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377766</v>
      </c>
      <c r="E52" s="106">
        <f t="shared" si="10"/>
        <v>364015.54000000656</v>
      </c>
      <c r="F52" s="95">
        <f t="shared" si="1"/>
        <v>96.360058872425398</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219784</v>
      </c>
      <c r="E53" s="249">
        <v>187433.14</v>
      </c>
      <c r="F53" s="95">
        <f t="shared" si="1"/>
        <v>85.280611873475792</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42806755</v>
      </c>
      <c r="E54" s="249">
        <v>45156495.020000003</v>
      </c>
      <c r="F54" s="95">
        <f t="shared" si="1"/>
        <v>105.48918043425624</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42648773</v>
      </c>
      <c r="E55" s="249">
        <v>44979912.619999997</v>
      </c>
      <c r="F55" s="95">
        <f t="shared" si="1"/>
        <v>105.46590078922083</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276085289</v>
      </c>
      <c r="E56" s="106">
        <f t="shared" si="11"/>
        <v>328394651.29000002</v>
      </c>
      <c r="F56" s="95">
        <f t="shared" si="1"/>
        <v>118.94681258804776</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273865446</v>
      </c>
      <c r="E57" s="249">
        <v>317451927.49000001</v>
      </c>
      <c r="F57" s="95">
        <f t="shared" si="1"/>
        <v>115.91529056571818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2118388</v>
      </c>
      <c r="E58" s="249">
        <v>103104.43</v>
      </c>
      <c r="F58" s="95">
        <f t="shared" si="1"/>
        <v>4.8671173552720273</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0</v>
      </c>
      <c r="E61" s="249">
        <v>0</v>
      </c>
      <c r="F61" s="95" t="str">
        <f t="shared" si="1"/>
        <v>-</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101455</v>
      </c>
      <c r="E62" s="249">
        <v>10839619.369999999</v>
      </c>
      <c r="F62" s="95" t="str">
        <f t="shared" si="1"/>
        <v>&gt;&gt;100</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18441889</v>
      </c>
      <c r="E63" s="106">
        <f t="shared" si="12"/>
        <v>15248220.680000002</v>
      </c>
      <c r="F63" s="95">
        <f t="shared" si="1"/>
        <v>82.682531491215471</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18191543</v>
      </c>
      <c r="E64" s="249">
        <v>15080484.890000001</v>
      </c>
      <c r="F64" s="95">
        <f t="shared" si="1"/>
        <v>82.898327481071846</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20189</v>
      </c>
      <c r="E65" s="249">
        <v>30895.57</v>
      </c>
      <c r="F65" s="95">
        <f t="shared" si="1"/>
        <v>153.03170043092774</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230157</v>
      </c>
      <c r="E67" s="249">
        <v>136840.22</v>
      </c>
      <c r="F67" s="95">
        <f t="shared" si="1"/>
        <v>59.455163214675203</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248542442</v>
      </c>
      <c r="E68" s="106">
        <f t="shared" si="13"/>
        <v>280191775.05999994</v>
      </c>
      <c r="F68" s="95">
        <f t="shared" si="1"/>
        <v>112.73397525401315</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122029857</v>
      </c>
      <c r="E69" s="106">
        <f t="shared" si="14"/>
        <v>125695535.91</v>
      </c>
      <c r="F69" s="95">
        <f t="shared" si="1"/>
        <v>103.00391969647231</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121329337</v>
      </c>
      <c r="E70" s="106">
        <f t="shared" si="15"/>
        <v>125669866.20999999</v>
      </c>
      <c r="F70" s="95">
        <f t="shared" si="1"/>
        <v>103.5774770697049</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0</v>
      </c>
      <c r="E71" s="249">
        <v>0</v>
      </c>
      <c r="F71" s="95" t="str">
        <f t="shared" si="1"/>
        <v>-</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121313964</v>
      </c>
      <c r="E72" s="249">
        <v>125601237.45999999</v>
      </c>
      <c r="F72" s="95">
        <f t="shared" si="1"/>
        <v>103.53403130079897</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15373</v>
      </c>
      <c r="E74" s="249">
        <v>68628.75</v>
      </c>
      <c r="F74" s="95">
        <f t="shared" si="1"/>
        <v>446.42392506342287</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607265</v>
      </c>
      <c r="E75" s="249">
        <v>15716.97</v>
      </c>
      <c r="F75" s="95">
        <f t="shared" si="1"/>
        <v>2.5881567355273232</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93255</v>
      </c>
      <c r="E76" s="249">
        <v>9952.73</v>
      </c>
      <c r="F76" s="95">
        <f t="shared" si="1"/>
        <v>10.672596643611602</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8308459</v>
      </c>
      <c r="E78" s="106">
        <f>E79+SUM(E82:E84)-E85+E86</f>
        <v>9059499.7599999998</v>
      </c>
      <c r="F78" s="95">
        <f t="shared" si="1"/>
        <v>109.03947121842931</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8316</v>
      </c>
      <c r="E82" s="249">
        <v>0</v>
      </c>
      <c r="F82" s="95">
        <f t="shared" si="1"/>
        <v>0</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87205</v>
      </c>
      <c r="E83" s="249">
        <v>78974.2</v>
      </c>
      <c r="F83" s="95">
        <f t="shared" si="1"/>
        <v>90.561550369818249</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173179</v>
      </c>
      <c r="E84" s="249">
        <v>224579.56</v>
      </c>
      <c r="F84" s="95">
        <f t="shared" si="1"/>
        <v>129.68059637715891</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77499</v>
      </c>
      <c r="E85" s="249">
        <v>82893.31</v>
      </c>
      <c r="F85" s="95">
        <f t="shared" si="1"/>
        <v>106.96048981277177</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8117258</v>
      </c>
      <c r="E86" s="249">
        <v>8838839.3100000005</v>
      </c>
      <c r="F86" s="95">
        <f t="shared" si="1"/>
        <v>108.88947117364016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5210334</v>
      </c>
      <c r="E87" s="106">
        <f t="shared" si="17"/>
        <v>4960333.67</v>
      </c>
      <c r="F87" s="95">
        <f t="shared" si="1"/>
        <v>95.201836772844118</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13747734</v>
      </c>
      <c r="E88" s="106">
        <f t="shared" si="18"/>
        <v>13428251.75</v>
      </c>
      <c r="F88" s="95">
        <f t="shared" si="1"/>
        <v>97.676109750159554</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5710334</v>
      </c>
      <c r="E93" s="249">
        <v>5460333.6699999999</v>
      </c>
      <c r="F93" s="95">
        <f t="shared" si="1"/>
        <v>95.621966595999467</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8037400</v>
      </c>
      <c r="E97" s="249">
        <v>7967918.0800000001</v>
      </c>
      <c r="F97" s="95">
        <f t="shared" si="1"/>
        <v>99.135517455893691</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8537400</v>
      </c>
      <c r="E117" s="249">
        <v>8467918.0800000001</v>
      </c>
      <c r="F117" s="95">
        <f t="shared" si="1"/>
        <v>99.186146602009984</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462677</v>
      </c>
      <c r="E118" s="106">
        <f t="shared" si="20"/>
        <v>462676.41000000003</v>
      </c>
      <c r="F118" s="95">
        <f t="shared" si="1"/>
        <v>99.99987248123422</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27927</v>
      </c>
      <c r="E119" s="106">
        <f t="shared" si="21"/>
        <v>27926.71</v>
      </c>
      <c r="F119" s="95">
        <f t="shared" si="1"/>
        <v>99.998961578400824</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2927</v>
      </c>
      <c r="E123" s="249">
        <v>2926.71</v>
      </c>
      <c r="F123" s="95">
        <f t="shared" si="1"/>
        <v>99.990092244619063</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25000</v>
      </c>
      <c r="E125" s="249">
        <v>25000</v>
      </c>
      <c r="F125" s="95">
        <f t="shared" si="1"/>
        <v>100</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459750</v>
      </c>
      <c r="E126" s="106">
        <f t="shared" si="22"/>
        <v>459749.7</v>
      </c>
      <c r="F126" s="95">
        <f t="shared" si="1"/>
        <v>99.99993474714519</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379361</v>
      </c>
      <c r="E130" s="249">
        <v>379360.62</v>
      </c>
      <c r="F130" s="95">
        <f t="shared" si="1"/>
        <v>99.999899831558864</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80389</v>
      </c>
      <c r="E132" s="249">
        <v>80389.08</v>
      </c>
      <c r="F132" s="95">
        <f t="shared" si="1"/>
        <v>100.00009951610296</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25000</v>
      </c>
      <c r="E133" s="249">
        <v>25000</v>
      </c>
      <c r="F133" s="95">
        <f t="shared" si="1"/>
        <v>100</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11876980</v>
      </c>
      <c r="E134" s="106">
        <f t="shared" si="23"/>
        <v>24309360</v>
      </c>
      <c r="F134" s="95">
        <f t="shared" si="1"/>
        <v>204.67627292459869</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11887980</v>
      </c>
      <c r="E135" s="106">
        <f t="shared" si="24"/>
        <v>24335360</v>
      </c>
      <c r="F135" s="95">
        <f t="shared" si="1"/>
        <v>204.70559338087716</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16800</v>
      </c>
      <c r="E136" s="249">
        <v>16800</v>
      </c>
      <c r="F136" s="95">
        <f t="shared" si="1"/>
        <v>100</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6807500</v>
      </c>
      <c r="E139" s="249">
        <v>19254900</v>
      </c>
      <c r="F139" s="95">
        <f t="shared" si="1"/>
        <v>282.8483290488432</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104020</v>
      </c>
      <c r="E140" s="249">
        <v>104000</v>
      </c>
      <c r="F140" s="95">
        <f t="shared" si="1"/>
        <v>99.980772928283017</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4959660</v>
      </c>
      <c r="E141" s="249">
        <v>4959660</v>
      </c>
      <c r="F141" s="95">
        <f t="shared" si="1"/>
        <v>100</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11000</v>
      </c>
      <c r="E145" s="249">
        <v>26000</v>
      </c>
      <c r="F145" s="95">
        <f t="shared" si="1"/>
        <v>236.36363636363637</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69783968</v>
      </c>
      <c r="E146" s="106">
        <f t="shared" si="26"/>
        <v>79925825.780000001</v>
      </c>
      <c r="F146" s="95">
        <f t="shared" si="1"/>
        <v>114.53322026629382</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712375</v>
      </c>
      <c r="E147" s="249">
        <v>556580.52</v>
      </c>
      <c r="F147" s="95">
        <f t="shared" si="1"/>
        <v>78.130271275662395</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0</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24271983</v>
      </c>
      <c r="E149" s="106">
        <f t="shared" si="27"/>
        <v>28445756.740000002</v>
      </c>
      <c r="F149" s="95">
        <f t="shared" si="1"/>
        <v>117.19584979933448</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482960</v>
      </c>
      <c r="E150" s="249">
        <v>0</v>
      </c>
      <c r="F150" s="95">
        <f t="shared" si="1"/>
        <v>0</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65093</v>
      </c>
      <c r="E151" s="249">
        <v>411290.05</v>
      </c>
      <c r="F151" s="95">
        <f t="shared" si="1"/>
        <v>631.84989169342327</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1756219</v>
      </c>
      <c r="E152" s="249">
        <v>2372756.75</v>
      </c>
      <c r="F152" s="95">
        <f t="shared" si="1"/>
        <v>135.10597197729896</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814</v>
      </c>
      <c r="E153" s="249">
        <v>0</v>
      </c>
      <c r="F153" s="95">
        <f t="shared" si="1"/>
        <v>0</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348243</v>
      </c>
      <c r="E154" s="249">
        <v>141678.24</v>
      </c>
      <c r="F154" s="95">
        <f t="shared" si="1"/>
        <v>40.683729464770288</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2777419</v>
      </c>
      <c r="E155" s="249">
        <v>16112607.720000001</v>
      </c>
      <c r="F155" s="95">
        <f t="shared" si="1"/>
        <v>580.12880735675822</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18841235</v>
      </c>
      <c r="E157" s="249">
        <v>9407423.9800000004</v>
      </c>
      <c r="F157" s="95">
        <f t="shared" si="1"/>
        <v>49.929975290897865</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1753190</v>
      </c>
      <c r="E158" s="249">
        <v>1675394.32</v>
      </c>
      <c r="F158" s="95">
        <f t="shared" si="1"/>
        <v>95.562621278925846</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5396021</v>
      </c>
      <c r="E159" s="249">
        <v>8909054.8100000005</v>
      </c>
      <c r="F159" s="95">
        <f t="shared" si="1"/>
        <v>165.10415378294491</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22124025</v>
      </c>
      <c r="E160" s="249">
        <v>29359471.59</v>
      </c>
      <c r="F160" s="95">
        <f t="shared" si="1"/>
        <v>132.70402465193379</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24966450</v>
      </c>
      <c r="E161" s="249">
        <v>21413083.859999999</v>
      </c>
      <c r="F161" s="95">
        <f t="shared" si="1"/>
        <v>85.767435338223891</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33449</v>
      </c>
      <c r="E162" s="249">
        <v>33650.26</v>
      </c>
      <c r="F162" s="95">
        <f t="shared" si="1"/>
        <v>100.60169212831475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9473525</v>
      </c>
      <c r="E163" s="249">
        <v>10467166.32</v>
      </c>
      <c r="F163" s="95">
        <f t="shared" si="1"/>
        <v>110.48861242251434</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882411</v>
      </c>
      <c r="E164" s="106">
        <f t="shared" si="28"/>
        <v>663274.35</v>
      </c>
      <c r="F164" s="95">
        <f t="shared" si="1"/>
        <v>75.166147067522957</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63288</v>
      </c>
      <c r="E165" s="249">
        <v>0</v>
      </c>
      <c r="F165" s="95">
        <f t="shared" si="1"/>
        <v>0</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854416</v>
      </c>
      <c r="E166" s="249">
        <v>698567.38</v>
      </c>
      <c r="F166" s="95">
        <f t="shared" si="1"/>
        <v>81.759632310256364</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35293</v>
      </c>
      <c r="E169" s="249">
        <v>35293.03</v>
      </c>
      <c r="F169" s="95">
        <f t="shared" si="1"/>
        <v>100.00008500269175</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29987756</v>
      </c>
      <c r="E170" s="106">
        <f t="shared" si="29"/>
        <v>35115269.18</v>
      </c>
      <c r="F170" s="95">
        <f t="shared" si="1"/>
        <v>117.09868914499637</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386666</v>
      </c>
      <c r="E171" s="249">
        <v>851483.06</v>
      </c>
      <c r="F171" s="95">
        <f t="shared" si="1"/>
        <v>220.21151588192396</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0</v>
      </c>
      <c r="E172" s="249">
        <v>0</v>
      </c>
      <c r="F172" s="95" t="str">
        <f t="shared" si="1"/>
        <v>-</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29601090</v>
      </c>
      <c r="E173" s="249">
        <v>34263786.119999997</v>
      </c>
      <c r="F173" s="95">
        <f t="shared" si="1"/>
        <v>115.75177170840666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1619870916</v>
      </c>
      <c r="E175" s="106">
        <f t="shared" si="30"/>
        <v>1766793441.8900001</v>
      </c>
      <c r="F175" s="95">
        <f t="shared" si="1"/>
        <v>109.0700144337921</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715100590</v>
      </c>
      <c r="E176" s="106">
        <f t="shared" si="31"/>
        <v>753957160.96000016</v>
      </c>
      <c r="F176" s="95">
        <f t="shared" si="1"/>
        <v>105.43372100420167</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543060657</v>
      </c>
      <c r="E177" s="106">
        <f t="shared" si="32"/>
        <v>598131298.07000005</v>
      </c>
      <c r="F177" s="95">
        <f t="shared" si="1"/>
        <v>110.14079004990414</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71626444</v>
      </c>
      <c r="E178" s="249">
        <v>77261473.019999996</v>
      </c>
      <c r="F178" s="95">
        <f t="shared" si="1"/>
        <v>107.86724665543915</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153858712</v>
      </c>
      <c r="E179" s="249">
        <v>163181798.96000001</v>
      </c>
      <c r="F179" s="95">
        <f t="shared" si="1"/>
        <v>106.05951189816278</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2758627</v>
      </c>
      <c r="E180" s="106">
        <f t="shared" si="33"/>
        <v>3787604.5799999996</v>
      </c>
      <c r="F180" s="95">
        <f t="shared" si="1"/>
        <v>137.30035195044491</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0</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114596</v>
      </c>
      <c r="E182" s="249">
        <v>98559.05</v>
      </c>
      <c r="F182" s="95">
        <f t="shared" si="1"/>
        <v>86.005663373939754</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2644031</v>
      </c>
      <c r="E183" s="249">
        <v>3689045.53</v>
      </c>
      <c r="F183" s="95">
        <f t="shared" si="1"/>
        <v>139.52353546535574</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47643</v>
      </c>
      <c r="E184" s="249">
        <v>112449.16</v>
      </c>
      <c r="F184" s="95">
        <f t="shared" si="1"/>
        <v>236.0245156686187</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343919</v>
      </c>
      <c r="E186" s="249">
        <v>368775.63</v>
      </c>
      <c r="F186" s="95">
        <f t="shared" si="1"/>
        <v>107.22746635108848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177565</v>
      </c>
      <c r="E187" s="249">
        <v>249770.54</v>
      </c>
      <c r="F187" s="95">
        <f t="shared" si="1"/>
        <v>140.66428631768648</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314247747</v>
      </c>
      <c r="E188" s="249">
        <v>353169426.18000001</v>
      </c>
      <c r="F188" s="95">
        <f t="shared" si="1"/>
        <v>112.38566689867152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29363135</v>
      </c>
      <c r="E189" s="249">
        <v>33500928.620000001</v>
      </c>
      <c r="F189" s="95">
        <f t="shared" si="1"/>
        <v>114.09179782744587</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2927</v>
      </c>
      <c r="E190" s="106">
        <f t="shared" si="34"/>
        <v>2926.71</v>
      </c>
      <c r="F190" s="95">
        <f t="shared" si="1"/>
        <v>99.990092244619063</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2926.71</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2926.71</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2927</v>
      </c>
      <c r="E198" s="106">
        <f t="shared" si="36"/>
        <v>0</v>
      </c>
      <c r="F198" s="95">
        <f t="shared" si="1"/>
        <v>0</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2927</v>
      </c>
      <c r="E202" s="249">
        <v>0</v>
      </c>
      <c r="F202" s="95">
        <f t="shared" si="1"/>
        <v>0</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140967501</v>
      </c>
      <c r="E206" s="106">
        <f t="shared" si="37"/>
        <v>120726210.2</v>
      </c>
      <c r="F206" s="95">
        <f t="shared" si="1"/>
        <v>85.641165051226949</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140967501</v>
      </c>
      <c r="E207" s="106">
        <f t="shared" si="38"/>
        <v>120726210.2</v>
      </c>
      <c r="F207" s="95">
        <f t="shared" si="1"/>
        <v>85.641165051226949</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65569503</v>
      </c>
      <c r="E208" s="249">
        <v>59149767.399999999</v>
      </c>
      <c r="F208" s="95">
        <f t="shared" si="1"/>
        <v>90.209266036376704</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8470</v>
      </c>
      <c r="E210" s="249">
        <v>0</v>
      </c>
      <c r="F210" s="95">
        <f t="shared" si="1"/>
        <v>0</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74145077</v>
      </c>
      <c r="E212" s="249">
        <v>60595035.25</v>
      </c>
      <c r="F212" s="95">
        <f t="shared" si="1"/>
        <v>81.724960984260633</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1244250</v>
      </c>
      <c r="E214" s="249">
        <v>981407.55</v>
      </c>
      <c r="F214" s="95">
        <f t="shared" si="1"/>
        <v>78.875430982519589</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201</v>
      </c>
      <c r="E217" s="249">
        <v>0</v>
      </c>
      <c r="F217" s="95">
        <f t="shared" si="1"/>
        <v>0</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1706370</v>
      </c>
      <c r="E234" s="106">
        <f t="shared" si="40"/>
        <v>1595797.36</v>
      </c>
      <c r="F234" s="95">
        <f t="shared" si="1"/>
        <v>93.520007970135438</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4850</v>
      </c>
      <c r="E235" s="249">
        <v>1300</v>
      </c>
      <c r="F235" s="95">
        <f t="shared" si="1"/>
        <v>26.804123711340207</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1701520</v>
      </c>
      <c r="E236" s="249">
        <v>1594497.36</v>
      </c>
      <c r="F236" s="95">
        <f t="shared" si="1"/>
        <v>93.710174432272325</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904770326</v>
      </c>
      <c r="E237" s="106">
        <f t="shared" si="41"/>
        <v>1012836280.9299999</v>
      </c>
      <c r="F237" s="95">
        <f t="shared" si="1"/>
        <v>111.94402068951142</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1225961541</v>
      </c>
      <c r="E238" s="106">
        <f t="shared" si="42"/>
        <v>1377243868.8299999</v>
      </c>
      <c r="F238" s="95">
        <f t="shared" si="1"/>
        <v>112.33989181313152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1370730625</v>
      </c>
      <c r="E239" s="106">
        <f t="shared" si="43"/>
        <v>1501779916.51</v>
      </c>
      <c r="F239" s="95">
        <f t="shared" si="1"/>
        <v>109.56054305053556</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931320712</v>
      </c>
      <c r="E240" s="249">
        <v>972130162.32000005</v>
      </c>
      <c r="F240" s="95">
        <f t="shared" si="1"/>
        <v>104.38189012594408</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439409913</v>
      </c>
      <c r="E241" s="249">
        <v>529649754.19</v>
      </c>
      <c r="F241" s="95">
        <f t="shared" si="1"/>
        <v>120.53659658561232</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144769084</v>
      </c>
      <c r="E242" s="106">
        <f t="shared" si="44"/>
        <v>124536047.68000001</v>
      </c>
      <c r="F242" s="95">
        <f t="shared" si="1"/>
        <v>86.023924610865123</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23547551</v>
      </c>
      <c r="E243" s="249">
        <v>22446720.23</v>
      </c>
      <c r="F243" s="95">
        <f t="shared" si="1"/>
        <v>95.325073210373347</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121221533</v>
      </c>
      <c r="E244" s="249">
        <v>102089327.45</v>
      </c>
      <c r="F244" s="95">
        <f t="shared" si="1"/>
        <v>84.217155915690327</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-390178801</v>
      </c>
      <c r="E245" s="106">
        <f t="shared" si="45"/>
        <v>-444407849.66999996</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112714985</v>
      </c>
      <c r="E246" s="106">
        <f t="shared" si="46"/>
        <v>72158135.980000004</v>
      </c>
      <c r="F246" s="95">
        <f t="shared" si="1"/>
        <v>64.018227904657039</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0</v>
      </c>
      <c r="E247" s="249">
        <v>0</v>
      </c>
      <c r="F247" s="95" t="str">
        <f t="shared" si="1"/>
        <v>-</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112714985</v>
      </c>
      <c r="E249" s="249">
        <v>72158135.980000004</v>
      </c>
      <c r="F249" s="95">
        <f t="shared" si="1"/>
        <v>64.018227904657039</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502893786</v>
      </c>
      <c r="E250" s="106">
        <f t="shared" si="47"/>
        <v>516565985.64999998</v>
      </c>
      <c r="F250" s="95">
        <f t="shared" si="1"/>
        <v>102.71870522774762</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258446121</v>
      </c>
      <c r="E251" s="249">
        <v>286377961.45999998</v>
      </c>
      <c r="F251" s="95">
        <f t="shared" si="1"/>
        <v>110.80760676613133</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244447665</v>
      </c>
      <c r="E252" s="249">
        <v>230188024.19</v>
      </c>
      <c r="F252" s="95">
        <f t="shared" si="1"/>
        <v>94.166587432937845</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23.97</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68213161</v>
      </c>
      <c r="E255" s="249">
        <v>79401530.379999995</v>
      </c>
      <c r="F255" s="95">
        <f t="shared" si="1"/>
        <v>116.40206848059715</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774425</v>
      </c>
      <c r="E256" s="249">
        <v>598755.36</v>
      </c>
      <c r="F256" s="95">
        <f t="shared" si="1"/>
        <v>77.316119701714172</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964811734</v>
      </c>
      <c r="E259" s="106">
        <f t="shared" si="49"/>
        <v>880036350.23000002</v>
      </c>
      <c r="F259" s="95">
        <f t="shared" si="1"/>
        <v>91.213271897250792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964811734</v>
      </c>
      <c r="E260" s="250">
        <v>880036350.23000002</v>
      </c>
      <c r="F260" s="99">
        <f t="shared" si="1"/>
        <v>91.213271897250792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8537400</v>
      </c>
      <c r="E262" s="249">
        <v>8467918.0800000001</v>
      </c>
      <c r="F262" s="95">
        <f t="shared" ref="F262:F322" si="50">IF(D262&gt;0,IF(E262/D262&gt;=100,"&gt;&gt;100",E262/D262*100),"-")</f>
        <v>99.186146602009984</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5210334</v>
      </c>
      <c r="E263" s="249">
        <v>4960333.67</v>
      </c>
      <c r="F263" s="95">
        <f t="shared" si="50"/>
        <v>95.201836772844118</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28324214</v>
      </c>
      <c r="E264" s="249">
        <v>42872385.32</v>
      </c>
      <c r="F264" s="95">
        <f t="shared" si="50"/>
        <v>151.36301865252113</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50933279</v>
      </c>
      <c r="E265" s="249">
        <v>47520606.780000001</v>
      </c>
      <c r="F265" s="95">
        <f t="shared" si="50"/>
        <v>93.299720169204107</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401118</v>
      </c>
      <c r="E266" s="249">
        <v>380285.64</v>
      </c>
      <c r="F266" s="95">
        <f t="shared" si="50"/>
        <v>94.806426039220383</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516586</v>
      </c>
      <c r="E267" s="249">
        <v>318281.74</v>
      </c>
      <c r="F267" s="95">
        <f t="shared" si="50"/>
        <v>61.612536925119919</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3673014</v>
      </c>
      <c r="E268" s="249">
        <v>4311186.47</v>
      </c>
      <c r="F268" s="95">
        <f t="shared" si="50"/>
        <v>117.37462666899717</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586691</v>
      </c>
      <c r="E269" s="249">
        <v>123891.71</v>
      </c>
      <c r="F269" s="95">
        <f t="shared" si="50"/>
        <v>21.117029236855515</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0</v>
      </c>
      <c r="E270" s="249">
        <v>0</v>
      </c>
      <c r="F270" s="95" t="str">
        <f t="shared" si="50"/>
        <v>-</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2946473</v>
      </c>
      <c r="E271" s="249">
        <v>2803828.65</v>
      </c>
      <c r="F271" s="95">
        <f t="shared" si="50"/>
        <v>95.158810211395121</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205922.81</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115669306</v>
      </c>
      <c r="E287" s="249">
        <v>192582193</v>
      </c>
      <c r="F287" s="95">
        <f t="shared" si="50"/>
        <v>166.49377407001992</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427391351</v>
      </c>
      <c r="E288" s="249">
        <v>405549105.06999999</v>
      </c>
      <c r="F288" s="95">
        <f t="shared" si="50"/>
        <v>94.889403849915539</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10096744</v>
      </c>
      <c r="E289" s="249">
        <v>17479974.719999999</v>
      </c>
      <c r="F289" s="95">
        <f t="shared" si="50"/>
        <v>173.12486797724097</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19266391</v>
      </c>
      <c r="E290" s="249">
        <v>16020953.9</v>
      </c>
      <c r="F290" s="95">
        <f t="shared" si="50"/>
        <v>83.154929742679883</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2927</v>
      </c>
      <c r="E292" s="249">
        <v>2926.71</v>
      </c>
      <c r="F292" s="95">
        <f t="shared" si="50"/>
        <v>99.990092244619063</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2849320</v>
      </c>
      <c r="E293" s="249">
        <v>2184166.5299999998</v>
      </c>
      <c r="F293" s="95">
        <f t="shared" si="50"/>
        <v>76.655711889152485</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138118181</v>
      </c>
      <c r="E294" s="249">
        <v>118542043.67</v>
      </c>
      <c r="F294" s="95">
        <f t="shared" si="50"/>
        <v>85.826531171880987</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296155627</v>
      </c>
      <c r="E295" s="249">
        <v>335968135.74000001</v>
      </c>
      <c r="F295" s="95">
        <f t="shared" si="50"/>
        <v>113.44310393264958</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3201139</v>
      </c>
      <c r="E296" s="249">
        <v>2869347.76</v>
      </c>
      <c r="F296" s="95">
        <f t="shared" si="50"/>
        <v>89.635212966384771</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1146882</v>
      </c>
      <c r="E297" s="249">
        <v>1119607.05</v>
      </c>
      <c r="F297" s="95">
        <f t="shared" si="50"/>
        <v>97.621817240134561</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4854479</v>
      </c>
      <c r="E298" s="249">
        <v>4437219.5599999996</v>
      </c>
      <c r="F298" s="95">
        <f t="shared" si="50"/>
        <v>91.404650426956209</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10154</v>
      </c>
      <c r="E299" s="249">
        <v>9387.2099999999991</v>
      </c>
      <c r="F299" s="95">
        <f t="shared" si="50"/>
        <v>92.44839472129209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3757</v>
      </c>
      <c r="E301" s="249">
        <v>444567.51</v>
      </c>
      <c r="F301" s="95" t="str">
        <f t="shared" si="50"/>
        <v>&gt;&gt;100</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2531943</v>
      </c>
      <c r="E302" s="249">
        <v>3256682.23</v>
      </c>
      <c r="F302" s="95">
        <f t="shared" si="50"/>
        <v>128.62383671354371</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1244250</v>
      </c>
      <c r="E312" s="249">
        <v>981407.55</v>
      </c>
      <c r="F312" s="95">
        <f t="shared" si="50"/>
        <v>78.875430982519589</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129" sqref="D129"/>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48118474</v>
      </c>
      <c r="E5" s="81">
        <f t="shared" si="0"/>
        <v>46987412.100000001</v>
      </c>
      <c r="F5" s="82">
        <f t="shared" ref="F5:F141" si="1">IF(D5&gt;0,IF(E5/D5&gt;=100,"&gt;&gt;100",E5/D5*100),"-")</f>
        <v>97.649422756008434</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7562392</v>
      </c>
      <c r="E6" s="83">
        <f t="shared" si="2"/>
        <v>2793799.31</v>
      </c>
      <c r="F6" s="65">
        <f t="shared" si="1"/>
        <v>36.943328380755716</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7562392</v>
      </c>
      <c r="E7" s="251">
        <v>2793799.31</v>
      </c>
      <c r="F7" s="65">
        <f t="shared" si="1"/>
        <v>36.943328380755716</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0</v>
      </c>
      <c r="E8" s="251">
        <v>0</v>
      </c>
      <c r="F8" s="65" t="str">
        <f t="shared" si="1"/>
        <v>-</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40442986</v>
      </c>
      <c r="E13" s="83">
        <f t="shared" si="4"/>
        <v>43619944.469999999</v>
      </c>
      <c r="F13" s="65">
        <f t="shared" si="1"/>
        <v>107.85540036534394</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36708611</v>
      </c>
      <c r="E14" s="251">
        <v>39952174.990000002</v>
      </c>
      <c r="F14" s="65">
        <f t="shared" si="1"/>
        <v>108.83597581504787</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2169466</v>
      </c>
      <c r="E15" s="251">
        <v>0</v>
      </c>
      <c r="F15" s="65">
        <f t="shared" si="1"/>
        <v>0</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1564909</v>
      </c>
      <c r="E16" s="251">
        <v>3667769.48</v>
      </c>
      <c r="F16" s="65">
        <f t="shared" si="1"/>
        <v>234.37589533960121</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12984</v>
      </c>
      <c r="E19" s="251">
        <v>434201.01</v>
      </c>
      <c r="F19" s="65">
        <f t="shared" si="1"/>
        <v>3344.1236136783737</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100112</v>
      </c>
      <c r="E20" s="251">
        <v>139467.31</v>
      </c>
      <c r="F20" s="65">
        <f t="shared" si="1"/>
        <v>139.31128136487135</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641054</v>
      </c>
      <c r="E22" s="83">
        <f t="shared" si="5"/>
        <v>661392.27</v>
      </c>
      <c r="F22" s="65">
        <f t="shared" si="1"/>
        <v>103.1726297628593</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106259</v>
      </c>
      <c r="E24" s="251">
        <v>31407.74</v>
      </c>
      <c r="F24" s="65">
        <f t="shared" si="1"/>
        <v>29.557722169416241</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534795</v>
      </c>
      <c r="E27" s="251">
        <v>629984.53</v>
      </c>
      <c r="F27" s="65">
        <f t="shared" si="1"/>
        <v>117.79925578960162</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1583711</v>
      </c>
      <c r="E28" s="83">
        <f t="shared" si="6"/>
        <v>2087048.46</v>
      </c>
      <c r="F28" s="65">
        <f t="shared" si="1"/>
        <v>131.78215343582258</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1211403</v>
      </c>
      <c r="E30" s="251">
        <v>1527262.5</v>
      </c>
      <c r="F30" s="65">
        <f t="shared" si="1"/>
        <v>126.07385816280792</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44617</v>
      </c>
      <c r="E33" s="251">
        <v>169121.02</v>
      </c>
      <c r="F33" s="65">
        <f t="shared" si="1"/>
        <v>379.05063092543202</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327691</v>
      </c>
      <c r="E34" s="251">
        <v>390664.94</v>
      </c>
      <c r="F34" s="65">
        <f t="shared" si="1"/>
        <v>119.21747621997551</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31103385</v>
      </c>
      <c r="E35" s="83">
        <f t="shared" si="7"/>
        <v>60849402.699999996</v>
      </c>
      <c r="F35" s="65">
        <f t="shared" si="1"/>
        <v>195.63594991349012</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0</v>
      </c>
      <c r="E36" s="83">
        <f t="shared" si="8"/>
        <v>0</v>
      </c>
      <c r="F36" s="65" t="str">
        <f t="shared" si="1"/>
        <v>-</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0</v>
      </c>
      <c r="E37" s="251">
        <v>0</v>
      </c>
      <c r="F37" s="65" t="str">
        <f t="shared" si="1"/>
        <v>-</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6864676</v>
      </c>
      <c r="E39" s="83">
        <f t="shared" si="9"/>
        <v>23495455.739999998</v>
      </c>
      <c r="F39" s="65">
        <f t="shared" si="1"/>
        <v>342.26605509131088</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6688580</v>
      </c>
      <c r="E40" s="251">
        <v>23133333.469999999</v>
      </c>
      <c r="F40" s="65">
        <f t="shared" si="1"/>
        <v>345.86314987635637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176096</v>
      </c>
      <c r="E42" s="251">
        <v>362122.27</v>
      </c>
      <c r="F42" s="65">
        <f t="shared" si="1"/>
        <v>205.63912297837544</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71151.78</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71151.78</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2065814</v>
      </c>
      <c r="E50" s="83">
        <f t="shared" si="11"/>
        <v>2170363.7200000002</v>
      </c>
      <c r="F50" s="65">
        <f t="shared" si="1"/>
        <v>105.06094546750096</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2065814</v>
      </c>
      <c r="E53" s="251">
        <v>2170363.7200000002</v>
      </c>
      <c r="F53" s="65">
        <f t="shared" si="1"/>
        <v>105.06094546750096</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90574</v>
      </c>
      <c r="E54" s="83">
        <f t="shared" si="12"/>
        <v>85705.94</v>
      </c>
      <c r="F54" s="65">
        <f t="shared" si="1"/>
        <v>94.62532294035816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90574</v>
      </c>
      <c r="E55" s="251">
        <v>85705.94</v>
      </c>
      <c r="F55" s="65">
        <f t="shared" si="1"/>
        <v>94.62532294035816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0</v>
      </c>
      <c r="E60" s="251">
        <v>0</v>
      </c>
      <c r="F60" s="65" t="str">
        <f t="shared" si="1"/>
        <v>-</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22082321</v>
      </c>
      <c r="E61" s="83">
        <f t="shared" si="13"/>
        <v>35026725.519999996</v>
      </c>
      <c r="F61" s="65">
        <f t="shared" si="1"/>
        <v>158.61885858827972</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12554695</v>
      </c>
      <c r="E63" s="251">
        <v>24995794</v>
      </c>
      <c r="F63" s="65">
        <f t="shared" si="1"/>
        <v>199.09519108190204</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1545915</v>
      </c>
      <c r="E64" s="251">
        <v>1950486.36</v>
      </c>
      <c r="F64" s="65">
        <f t="shared" si="1"/>
        <v>126.1703495987813</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7981711</v>
      </c>
      <c r="E65" s="251">
        <v>8080445.1600000001</v>
      </c>
      <c r="F65" s="65">
        <f t="shared" si="1"/>
        <v>101.2370049479366</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0</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0</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2047029</v>
      </c>
      <c r="E75" s="83">
        <f t="shared" si="15"/>
        <v>4288660.4499999993</v>
      </c>
      <c r="F75" s="65">
        <f t="shared" si="1"/>
        <v>209.50658002402506</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297088</v>
      </c>
      <c r="E76" s="251">
        <v>405824.38</v>
      </c>
      <c r="F76" s="65">
        <f t="shared" si="1"/>
        <v>136.60073109651012</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0</v>
      </c>
      <c r="E77" s="251">
        <v>0</v>
      </c>
      <c r="F77" s="65" t="str">
        <f t="shared" si="1"/>
        <v>-</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53563</v>
      </c>
      <c r="E78" s="251">
        <v>352400</v>
      </c>
      <c r="F78" s="65">
        <f t="shared" si="1"/>
        <v>657.91684558370514</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978764</v>
      </c>
      <c r="E79" s="251">
        <v>838841.79</v>
      </c>
      <c r="F79" s="65">
        <f t="shared" si="1"/>
        <v>85.704193247810508</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717614</v>
      </c>
      <c r="E81" s="251">
        <v>2691594.28</v>
      </c>
      <c r="F81" s="65">
        <f t="shared" si="1"/>
        <v>375.07549741225785</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1483813</v>
      </c>
      <c r="E82" s="83">
        <f t="shared" si="16"/>
        <v>4545576.55</v>
      </c>
      <c r="F82" s="65">
        <f t="shared" si="1"/>
        <v>306.34430012407222</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0</v>
      </c>
      <c r="E83" s="251">
        <v>0</v>
      </c>
      <c r="F83" s="65" t="str">
        <f t="shared" si="1"/>
        <v>-</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1483813</v>
      </c>
      <c r="E84" s="251">
        <v>4545576.55</v>
      </c>
      <c r="F84" s="65">
        <f t="shared" si="1"/>
        <v>306.34430012407222</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0</v>
      </c>
      <c r="E85" s="251">
        <v>0</v>
      </c>
      <c r="F85" s="65" t="str">
        <f t="shared" si="1"/>
        <v>-</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0</v>
      </c>
      <c r="E86" s="251">
        <v>0</v>
      </c>
      <c r="F86" s="65" t="str">
        <f t="shared" si="1"/>
        <v>-</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912056685</v>
      </c>
      <c r="E89" s="83">
        <f t="shared" si="17"/>
        <v>919874291.35000014</v>
      </c>
      <c r="F89" s="65">
        <f t="shared" si="1"/>
        <v>100.85714040350464</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74895462</v>
      </c>
      <c r="E94" s="83">
        <f t="shared" si="19"/>
        <v>79936730.680000007</v>
      </c>
      <c r="F94" s="65">
        <f t="shared" si="1"/>
        <v>106.73107361297807</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74895462</v>
      </c>
      <c r="E95" s="251">
        <v>79936730.680000007</v>
      </c>
      <c r="F95" s="65">
        <f t="shared" si="1"/>
        <v>106.73107361297807</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776321795</v>
      </c>
      <c r="E99" s="83">
        <f t="shared" si="20"/>
        <v>799141982.02999997</v>
      </c>
      <c r="F99" s="65">
        <f t="shared" si="1"/>
        <v>102.93952677574896</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616121958</v>
      </c>
      <c r="E100" s="251">
        <v>611087587.73000002</v>
      </c>
      <c r="F100" s="65">
        <f t="shared" si="1"/>
        <v>99.182893872774457</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160199837</v>
      </c>
      <c r="E101" s="251">
        <v>188054394.30000001</v>
      </c>
      <c r="F101" s="65">
        <f t="shared" si="1"/>
        <v>117.38738179864691</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58789658</v>
      </c>
      <c r="E104" s="251">
        <v>39307185.82</v>
      </c>
      <c r="F104" s="65">
        <f t="shared" si="1"/>
        <v>66.860715229879375</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1289432</v>
      </c>
      <c r="E105" s="251">
        <v>1342532.35</v>
      </c>
      <c r="F105" s="65">
        <f t="shared" si="1"/>
        <v>104.11811945104512</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760338</v>
      </c>
      <c r="E106" s="251">
        <v>145860.47</v>
      </c>
      <c r="F106" s="65">
        <f t="shared" si="1"/>
        <v>19.183635435819333</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2198000</v>
      </c>
      <c r="E107" s="83">
        <f t="shared" si="21"/>
        <v>2735500</v>
      </c>
      <c r="F107" s="65">
        <f t="shared" si="1"/>
        <v>124.4540491355778</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1348000</v>
      </c>
      <c r="E108" s="251">
        <v>1837500</v>
      </c>
      <c r="F108" s="65">
        <f t="shared" si="1"/>
        <v>136.31305637982197</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850000</v>
      </c>
      <c r="E109" s="251">
        <v>898000</v>
      </c>
      <c r="F109" s="65">
        <f t="shared" si="1"/>
        <v>105.64705882352941</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0</v>
      </c>
      <c r="E110" s="251">
        <v>0</v>
      </c>
      <c r="F110" s="65" t="str">
        <f t="shared" si="1"/>
        <v>-</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0</v>
      </c>
      <c r="E111" s="251">
        <v>0</v>
      </c>
      <c r="F111" s="65" t="str">
        <f t="shared" si="1"/>
        <v>-</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558376976</v>
      </c>
      <c r="E114" s="83">
        <f t="shared" si="22"/>
        <v>626585452.06000006</v>
      </c>
      <c r="F114" s="65">
        <f t="shared" si="1"/>
        <v>112.21548863791261</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278079818</v>
      </c>
      <c r="E115" s="83">
        <f t="shared" si="23"/>
        <v>287418926.19</v>
      </c>
      <c r="F115" s="65">
        <f t="shared" si="1"/>
        <v>103.35842718006958</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22759262</v>
      </c>
      <c r="E116" s="251">
        <v>25154341.18</v>
      </c>
      <c r="F116" s="65">
        <f t="shared" si="1"/>
        <v>110.52353622011117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255320556</v>
      </c>
      <c r="E117" s="251">
        <v>262264585.00999999</v>
      </c>
      <c r="F117" s="65">
        <f t="shared" si="1"/>
        <v>102.71972970715291</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215096700</v>
      </c>
      <c r="E118" s="83">
        <f t="shared" si="24"/>
        <v>263148383.64000002</v>
      </c>
      <c r="F118" s="65">
        <f t="shared" si="1"/>
        <v>122.33957268521553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4893932</v>
      </c>
      <c r="E119" s="251">
        <v>5600038.6799999997</v>
      </c>
      <c r="F119" s="65">
        <f t="shared" si="1"/>
        <v>114.42820782961429</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210202768</v>
      </c>
      <c r="E120" s="251">
        <v>257548344.96000001</v>
      </c>
      <c r="F120" s="65">
        <f t="shared" si="1"/>
        <v>122.52376474890187</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361441</v>
      </c>
      <c r="E122" s="83">
        <f t="shared" si="25"/>
        <v>210000</v>
      </c>
      <c r="F122" s="65">
        <f t="shared" si="1"/>
        <v>58.100768866841335</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0</v>
      </c>
      <c r="E123" s="251">
        <v>0</v>
      </c>
      <c r="F123" s="65" t="str">
        <f t="shared" si="1"/>
        <v>-</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361441</v>
      </c>
      <c r="E124" s="251">
        <v>210000</v>
      </c>
      <c r="F124" s="65">
        <f t="shared" si="1"/>
        <v>58.100768866841335</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7193726</v>
      </c>
      <c r="E125" s="251">
        <v>8008725.2300000004</v>
      </c>
      <c r="F125" s="65">
        <f t="shared" si="1"/>
        <v>111.32930598135098</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8937596</v>
      </c>
      <c r="E126" s="251">
        <v>13046879.550000001</v>
      </c>
      <c r="F126" s="65">
        <f t="shared" si="1"/>
        <v>145.97750390597204</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109658</v>
      </c>
      <c r="E127" s="251">
        <v>183834.66</v>
      </c>
      <c r="F127" s="65">
        <f t="shared" si="1"/>
        <v>167.64363749110873</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48598037</v>
      </c>
      <c r="E128" s="251">
        <v>54568702.789999999</v>
      </c>
      <c r="F128" s="65">
        <f t="shared" si="1"/>
        <v>112.28581679132429</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22157897</v>
      </c>
      <c r="E129" s="83">
        <f t="shared" si="26"/>
        <v>25064858.02</v>
      </c>
      <c r="F129" s="65">
        <f t="shared" si="1"/>
        <v>113.11930017546341</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17085183</v>
      </c>
      <c r="E133" s="251">
        <v>20503738.07</v>
      </c>
      <c r="F133" s="65">
        <f t="shared" si="1"/>
        <v>120.00888764258481</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1190</v>
      </c>
      <c r="E135" s="251">
        <v>0</v>
      </c>
      <c r="F135" s="65">
        <f t="shared" si="1"/>
        <v>0</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3000</v>
      </c>
      <c r="E137" s="251">
        <v>0</v>
      </c>
      <c r="F137" s="65">
        <f t="shared" si="1"/>
        <v>0</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4063924</v>
      </c>
      <c r="E138" s="251">
        <v>3578518.35</v>
      </c>
      <c r="F138" s="65">
        <f t="shared" si="1"/>
        <v>88.055739969546678</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1004600</v>
      </c>
      <c r="E140" s="251">
        <v>982601.6</v>
      </c>
      <c r="F140" s="65">
        <f t="shared" si="1"/>
        <v>97.810232928528762</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1579767024</v>
      </c>
      <c r="E141" s="108">
        <f t="shared" si="28"/>
        <v>1693679593.96</v>
      </c>
      <c r="F141" s="84">
        <f t="shared" si="1"/>
        <v>107.21071957000161</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election activeCell="D30" sqref="D30"/>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62813704.429999992</v>
      </c>
      <c r="E5" s="109">
        <f t="shared" si="0"/>
        <v>62981262.770000011</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849825.96</v>
      </c>
      <c r="E6" s="110">
        <f t="shared" si="1"/>
        <v>13317456.550000001</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849825.96</v>
      </c>
      <c r="E7" s="110">
        <f t="shared" si="2"/>
        <v>13317456.550000001</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149035</v>
      </c>
      <c r="E8" s="252">
        <v>918208.07</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676605.34</v>
      </c>
      <c r="E9" s="252">
        <v>12186917.470000001</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24185.62</v>
      </c>
      <c r="E11" s="252">
        <v>212331.01</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61963878.469999991</v>
      </c>
      <c r="E22" s="110">
        <f t="shared" si="3"/>
        <v>49663806.220000006</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61963878.469999991</v>
      </c>
      <c r="E23" s="110">
        <f t="shared" si="4"/>
        <v>49555427.700000003</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669117.22</v>
      </c>
      <c r="E24" s="252">
        <v>1616675.39</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57804538.939999998</v>
      </c>
      <c r="E25" s="252">
        <v>47935186.420000002</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0</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1203779.8700000001</v>
      </c>
      <c r="E27" s="252">
        <v>879.35</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883.53</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2286442.44</v>
      </c>
      <c r="E29" s="252">
        <v>1803.01</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108378.51999999999</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66840.929999999993</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41537.589999999997</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413776.13</v>
      </c>
      <c r="E38" s="110">
        <f>E39+E44</f>
        <v>200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413776.13</v>
      </c>
      <c r="E44" s="110">
        <f t="shared" si="6"/>
        <v>200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413776.13</v>
      </c>
      <c r="E45" s="252">
        <v>200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89"/>
  <sheetViews>
    <sheetView showGridLines="0" workbookViewId="0">
      <selection activeCell="D5" sqref="D5"/>
    </sheetView>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713314231.21000004</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1966918442.01</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12003754.939999999</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1758035527.96</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967564611.34000003</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454839530.14999998</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9554680.1300000008</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9290459.1300000008</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74696.36</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36106076.590000004</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13153547.630000001</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267451926.63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171365564.03999999</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25513595.07</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25513595.07</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1927871309.1399999</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5506089.5499999998</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1709372364.9400001</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961591088.37</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452281471.58999997</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8510613.2300000004</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9321214.2300000004</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74696.36</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35985575.049999997</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12796470.890000001</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228811235.22</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167237969.09999999</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45754885.549999997</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45754885.549999997</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752361364.0800004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202486093.67000005</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21523447.93</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1735578.11</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3586890.67</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4992530.09</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11208449.060000001</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163390704.66000003</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87974680.870000005</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35058543.560000002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39229025.869999997</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6198231.1900000004</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7488880.25</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2253553.4299999997</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279861.77</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611708.78</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213281.71</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1148701.17</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3166.76</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0</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0</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3166.76</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216170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38605</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177565</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72943133.599999994</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4568943.8499999996</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2334084.4700000002</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32193731.399999999</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33846373.880000003</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17571941.080000002</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13198849.5</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1143936.8700000001</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1564368.61</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1664786.1</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549875270.40999997</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2698907.12</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410324893.37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16122333.01</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120729136.91</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r:id="rId1"/>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432"/>
  <sheetViews>
    <sheetView showGridLines="0" topLeftCell="A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5</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32043</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5</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Provjera</v>
      </c>
      <c r="C215" s="120" t="s">
        <v>3217</v>
      </c>
      <c r="D215" s="125"/>
      <c r="E215" s="73">
        <f t="shared" si="20"/>
        <v>0</v>
      </c>
      <c r="F215" s="73">
        <f t="shared" si="21"/>
        <v>1</v>
      </c>
      <c r="G215" s="73"/>
      <c r="H215" s="73"/>
      <c r="I215" s="73"/>
      <c r="J215" s="73"/>
      <c r="K215" s="73"/>
      <c r="L215" s="73">
        <f>IF(AND('PR-RAS'!D90&gt;0,'PR-RAS'!D702=0),1,0)</f>
        <v>1</v>
      </c>
      <c r="M215" s="73">
        <f>IF(AND('PR-RAS'!E90&gt;0,'PR-RAS'!E702=0),1,0)</f>
        <v>1</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O.K.</v>
      </c>
      <c r="C220" s="120" t="s">
        <v>3222</v>
      </c>
      <c r="D220" s="125"/>
      <c r="E220" s="73">
        <f t="shared" si="20"/>
        <v>0</v>
      </c>
      <c r="F220" s="73">
        <f t="shared" si="21"/>
        <v>0</v>
      </c>
      <c r="G220" s="73"/>
      <c r="H220" s="73"/>
      <c r="I220" s="73"/>
      <c r="J220" s="73"/>
      <c r="K220" s="73"/>
      <c r="L220" s="73">
        <f>IF(AND('PR-RAS'!D186&gt;0,'PR-RAS'!D724=0),1,0)</f>
        <v>0</v>
      </c>
      <c r="M220" s="73">
        <f>IF(AND('PR-RAS'!E186&gt;0,'PR-RAS'!E724=0),1,0)</f>
        <v>0</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O.K.</v>
      </c>
      <c r="C243" s="120" t="s">
        <v>3245</v>
      </c>
      <c r="D243" s="125"/>
      <c r="E243" s="73">
        <f t="shared" si="20"/>
        <v>0</v>
      </c>
      <c r="F243" s="73">
        <f t="shared" si="21"/>
        <v>0</v>
      </c>
      <c r="G243" s="73"/>
      <c r="H243" s="73"/>
      <c r="I243" s="73"/>
      <c r="J243" s="73"/>
      <c r="K243" s="73"/>
      <c r="L243" s="73">
        <f>IF(AND('PR-RAS'!D498&gt;0,SUM('PR-RAS'!D889:D890)=0),1,0)</f>
        <v>0</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Provjera</v>
      </c>
      <c r="C246" s="120" t="s">
        <v>3248</v>
      </c>
      <c r="D246" s="125"/>
      <c r="E246" s="73">
        <f t="shared" si="20"/>
        <v>0</v>
      </c>
      <c r="F246" s="73">
        <f t="shared" si="21"/>
        <v>1</v>
      </c>
      <c r="G246" s="73"/>
      <c r="H246" s="73"/>
      <c r="I246" s="73"/>
      <c r="J246" s="73"/>
      <c r="K246" s="73"/>
      <c r="L246" s="73">
        <f>IF(AND('PR-RAS'!D503&gt;0,'PR-RAS'!D897=0),1,0)</f>
        <v>1</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Provjera</v>
      </c>
      <c r="C268" s="120" t="s">
        <v>3270</v>
      </c>
      <c r="D268" s="125"/>
      <c r="E268" s="73">
        <f t="shared" si="20"/>
        <v>0</v>
      </c>
      <c r="F268" s="73">
        <f t="shared" si="21"/>
        <v>1</v>
      </c>
      <c r="G268" s="73"/>
      <c r="H268" s="73"/>
      <c r="I268" s="73"/>
      <c r="J268" s="73"/>
      <c r="K268" s="73"/>
      <c r="L268" s="73">
        <f>IF(AND('PR-RAS'!D613&gt;0,'PR-RAS'!D965=0),1,0)</f>
        <v>1</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Provjera</v>
      </c>
      <c r="C274" s="121" t="s">
        <v>3276</v>
      </c>
      <c r="D274" s="125"/>
      <c r="E274" s="73">
        <f>MAX(G274:K274)</f>
        <v>0</v>
      </c>
      <c r="F274" s="73">
        <f t="shared" si="21"/>
        <v>1</v>
      </c>
      <c r="G274" s="73">
        <f>IF(AND(OR(MAX('PR-RAS'!D653:E653,'PR-RAS'!D655:E655)&gt;10000,MAX('PR-RAS'!D654:E654,'PR-RAS'!D656:E656)&gt;35000),O3&lt;&gt;174,O3&lt;&gt;713,O3&lt;&gt;1222,O3&lt;&gt;47107),1,0)</f>
        <v>0</v>
      </c>
      <c r="H274" s="73">
        <f>IF(MAX('PR-RAS'!D653:E656)&gt;100000,1,0)</f>
        <v>0</v>
      </c>
      <c r="I274" s="73"/>
      <c r="J274" s="73"/>
      <c r="K274" s="73"/>
      <c r="L274" s="73">
        <f>IF(MAX('PR-RAS'!D653:E656)&gt;1000,1,0)</f>
        <v>1</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Nikolina Novoselec</cp:lastModifiedBy>
  <cp:lastPrinted>2023-02-22T13:34:09Z</cp:lastPrinted>
  <dcterms:created xsi:type="dcterms:W3CDTF">2022-04-01T05:14:30Z</dcterms:created>
  <dcterms:modified xsi:type="dcterms:W3CDTF">2023-02-27T05:58:44Z</dcterms:modified>
</cp:coreProperties>
</file>